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4940" windowHeight="11640" tabRatio="718" activeTab="5"/>
  </bookViews>
  <sheets>
    <sheet name="КСС_Oбобщена " sheetId="8" r:id="rId1"/>
    <sheet name="KCC Констр - покрив" sheetId="11" r:id="rId2"/>
    <sheet name="КСС конструктивна-вътрешни СМР" sheetId="4" r:id="rId3"/>
    <sheet name="КСС архитектурна" sheetId="5" r:id="rId4"/>
    <sheet name="КСС В и К" sheetId="6" r:id="rId5"/>
    <sheet name="КСС електро" sheetId="10" r:id="rId6"/>
  </sheets>
  <externalReferences>
    <externalReference r:id="rId7"/>
  </externalReferences>
  <definedNames>
    <definedName name="_xlnm.Print_Area" localSheetId="1">'KCC Констр - покрив'!$A$1:$J$159</definedName>
    <definedName name="_xlnm.Print_Area" localSheetId="3">'КСС архитектурна'!$A$1:$F$16</definedName>
    <definedName name="_xlnm.Print_Area" localSheetId="4">'КСС В и К'!$A$1:$F$35</definedName>
    <definedName name="_xlnm.Print_Area" localSheetId="5">'КСС електро'!$A$1:$F$50</definedName>
    <definedName name="_xlnm.Print_Area" localSheetId="2">'КСС конструктивна-вътрешни СМР'!$A$4:$F$68</definedName>
  </definedNames>
  <calcPr calcId="145621"/>
</workbook>
</file>

<file path=xl/calcChain.xml><?xml version="1.0" encoding="utf-8"?>
<calcChain xmlns="http://schemas.openxmlformats.org/spreadsheetml/2006/main">
  <c r="C17" i="8" l="1"/>
  <c r="C15" i="8"/>
  <c r="C13" i="8"/>
  <c r="C11" i="8"/>
  <c r="C9" i="8"/>
  <c r="C19" i="8" s="1"/>
  <c r="C21" i="8" l="1"/>
  <c r="C23" i="8" s="1"/>
  <c r="H146" i="11" l="1"/>
  <c r="H145" i="11"/>
  <c r="H141" i="11"/>
  <c r="H140" i="11"/>
  <c r="H142" i="11" s="1"/>
  <c r="H147" i="11" l="1"/>
  <c r="H28" i="11"/>
  <c r="H30" i="11" s="1"/>
  <c r="H29" i="11"/>
  <c r="D22" i="11" l="1"/>
  <c r="G22" i="11"/>
  <c r="E24" i="11"/>
  <c r="E25" i="11"/>
  <c r="D38" i="11"/>
  <c r="E39" i="11"/>
  <c r="E40" i="11"/>
  <c r="G49" i="11"/>
  <c r="G51" i="11"/>
  <c r="D54" i="11"/>
  <c r="G63" i="11"/>
  <c r="G64" i="11"/>
  <c r="G65" i="11"/>
  <c r="G66" i="11"/>
  <c r="G88" i="11"/>
  <c r="G89" i="11"/>
  <c r="E134" i="11"/>
  <c r="G150" i="11"/>
  <c r="G151" i="11"/>
  <c r="D42" i="11" l="1"/>
  <c r="D37" i="11"/>
  <c r="D27" i="11" l="1"/>
  <c r="D41" i="11" s="1"/>
  <c r="D144" i="11"/>
  <c r="D151" i="11" s="1"/>
  <c r="G91" i="11"/>
  <c r="D87" i="11"/>
  <c r="D92" i="11"/>
  <c r="D130" i="11"/>
  <c r="D139" i="11"/>
  <c r="D150" i="11" s="1"/>
  <c r="D154" i="11" l="1"/>
</calcChain>
</file>

<file path=xl/comments1.xml><?xml version="1.0" encoding="utf-8"?>
<comments xmlns="http://schemas.openxmlformats.org/spreadsheetml/2006/main">
  <authors>
    <author>Sirakova, Nevyana</author>
  </authors>
  <commentList>
    <comment ref="F51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обемно тегло, кг/м</t>
        </r>
      </text>
    </comment>
    <comment ref="D52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за 1 бр., умножавам по 28 за целия участък</t>
        </r>
      </text>
    </comment>
    <comment ref="D70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за 1 температурен блок</t>
        </r>
      </text>
    </comment>
    <comment ref="G70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за 2 блока</t>
        </r>
      </text>
    </comment>
    <comment ref="D74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за 1 темп.блок</t>
        </r>
      </text>
    </comment>
    <comment ref="G74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за 2 темп.блока+по оси 8 и 9</t>
        </r>
      </text>
    </comment>
    <comment ref="D87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брой планки</t>
        </r>
      </text>
    </comment>
    <comment ref="D126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метра</t>
        </r>
      </text>
    </comment>
    <comment ref="E126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БРОЯ</t>
        </r>
      </text>
    </comment>
    <comment ref="D127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метра</t>
        </r>
      </text>
    </comment>
    <comment ref="E127" authorId="0">
      <text>
        <r>
          <rPr>
            <b/>
            <sz val="9"/>
            <color indexed="81"/>
            <rFont val="Tahoma"/>
            <family val="2"/>
            <charset val="204"/>
          </rPr>
          <t>Sirakova, Nevyana:</t>
        </r>
        <r>
          <rPr>
            <sz val="9"/>
            <color indexed="81"/>
            <rFont val="Tahoma"/>
            <family val="2"/>
            <charset val="204"/>
          </rPr>
          <t xml:space="preserve">
броя</t>
        </r>
      </text>
    </comment>
  </commentList>
</comments>
</file>

<file path=xl/sharedStrings.xml><?xml version="1.0" encoding="utf-8"?>
<sst xmlns="http://schemas.openxmlformats.org/spreadsheetml/2006/main" count="446" uniqueCount="252">
  <si>
    <t>№ по ред</t>
  </si>
  <si>
    <t>Наименование на работите</t>
  </si>
  <si>
    <t>Един. Мярка</t>
  </si>
  <si>
    <t>Количество</t>
  </si>
  <si>
    <t>Стойност
/лева/</t>
  </si>
  <si>
    <t>кг</t>
  </si>
  <si>
    <t>О Б Щ О :</t>
  </si>
  <si>
    <t>КОЛИЧЕСТВЕНО-СТОЙНОСТНА СМЕТКА</t>
  </si>
  <si>
    <t>III</t>
  </si>
  <si>
    <t>Вътрешни СМР за реконструкция на покрив</t>
  </si>
  <si>
    <t>Доставка и монтаж на мобилно преместваемо скеле в среден пасаж</t>
  </si>
  <si>
    <t>м3</t>
  </si>
  <si>
    <t>м2</t>
  </si>
  <si>
    <t>Монтаж на стоманени конзоли за окачване на водопроводна инсталация</t>
  </si>
  <si>
    <t>бр</t>
  </si>
  <si>
    <t>Направа отвор за шпилка ф14 в бетонови греди</t>
  </si>
  <si>
    <t>Скоби за PVC ф200</t>
  </si>
  <si>
    <t>м</t>
  </si>
  <si>
    <t>Възстановяване на бетоново сечение и полагане на карбонови платна за СТБ колони по оси (Д иЕ)</t>
  </si>
  <si>
    <t>Почистване на гипсова шпакловка по СТБ колони</t>
  </si>
  <si>
    <t>Почистване на корозирала армировка от колони</t>
  </si>
  <si>
    <t>м.л.</t>
  </si>
  <si>
    <t>ОБЕКТ: Ремонтно-възстановителни работи покрива на филтърния корпус на ПСПВ Бистрица</t>
  </si>
  <si>
    <t>Възстановяване на бетоново сечение и полагане на карбонови платна за ППанели 2ТД-24-2</t>
  </si>
  <si>
    <t>Почистване на бетоново покритие</t>
  </si>
  <si>
    <t>Почистване на корозирала армировка</t>
  </si>
  <si>
    <t>Възстановяване на бетонова подливка между фасаден панел и покривен панел по оси "А" и "К"</t>
  </si>
  <si>
    <t>Разбиване на съществуваща подливка</t>
  </si>
  <si>
    <t>Полагане на шпилки от армировка</t>
  </si>
  <si>
    <t>Изграждане на кофраж по работен чертеж</t>
  </si>
  <si>
    <t>Полагане на бетон В25</t>
  </si>
  <si>
    <t>Част: Архитектурна - вътрешно оформление на среден пасаж</t>
  </si>
  <si>
    <t>Изграждане на окачен таван от водоустойчив гипсокартон на щендерна конструкция</t>
  </si>
  <si>
    <t>Греда 2Т профил Н=30см</t>
  </si>
  <si>
    <t>Подпорно скеле - между оси А и Д и Е и К</t>
  </si>
  <si>
    <t>Част: В и К</t>
  </si>
  <si>
    <t>I</t>
  </si>
  <si>
    <t>Демонтаж и транспортиране на отпадъци</t>
  </si>
  <si>
    <t>Дъждоприемни воронки</t>
  </si>
  <si>
    <t>Водосточни PVC тръби</t>
  </si>
  <si>
    <t>Дъждовна канализация от стоманени тръби</t>
  </si>
  <si>
    <t>II</t>
  </si>
  <si>
    <t>Доставка и монтаж на:</t>
  </si>
  <si>
    <t>Дъждоприемни воронки с листоуловител, биумен маншет и нагревателен кабел</t>
  </si>
  <si>
    <t>Водосточни PVC ф110 тръби и фасонни части вкл.</t>
  </si>
  <si>
    <t>Скоби за закрепване на  PVC тръби ф110</t>
  </si>
  <si>
    <t>Аварийни преливници от PVC-U ф125 тръби</t>
  </si>
  <si>
    <t>Окачена дъждовна канализация от PVC-Н ф110 тръби и фасонни части вкл.</t>
  </si>
  <si>
    <t>Окачена дъждовна канализация от PVC-Н ф160 тръби и фасонни части вкл.</t>
  </si>
  <si>
    <t>Окачена дъждовна канализация от PVC-Н ф200 тръби и фасонни части вкл.</t>
  </si>
  <si>
    <r>
      <t>PVC дъги 45</t>
    </r>
    <r>
      <rPr>
        <vertAlign val="superscript"/>
        <sz val="11"/>
        <rFont val="Arial Narrow"/>
        <family val="2"/>
        <charset val="204"/>
      </rPr>
      <t>0</t>
    </r>
    <r>
      <rPr>
        <sz val="11"/>
        <rFont val="Arial Narrow"/>
        <family val="2"/>
        <charset val="204"/>
      </rPr>
      <t xml:space="preserve"> ф110мм за канализация</t>
    </r>
  </si>
  <si>
    <r>
      <t>PVC коляно 90</t>
    </r>
    <r>
      <rPr>
        <vertAlign val="superscript"/>
        <sz val="11"/>
        <rFont val="Arial Narrow"/>
        <family val="2"/>
        <charset val="204"/>
      </rPr>
      <t>0</t>
    </r>
    <r>
      <rPr>
        <sz val="11"/>
        <rFont val="Arial Narrow"/>
        <family val="2"/>
        <charset val="204"/>
      </rPr>
      <t xml:space="preserve"> ф110мм </t>
    </r>
  </si>
  <si>
    <t>Разклонител PVC ф110мм /110мм</t>
  </si>
  <si>
    <t>PVC ревизия ф200мм с болт</t>
  </si>
  <si>
    <t>Експресна връзка с уплътняващ маншет за връзка на стоманениа и PVC  тръба</t>
  </si>
  <si>
    <t xml:space="preserve">Почистване от ръжда, минизиране и двукратно боядисване на греда 2Т профил  за ППО 3х6 -2 </t>
  </si>
  <si>
    <t>Доставка и монтаж на хидрофобен шперплат /кофраж при възстановяване на обрушени крайща на покривни панели/</t>
  </si>
  <si>
    <t>Превоз на строителни отпадъци</t>
  </si>
  <si>
    <t>Възстановяване с циментно - полимерни материали на фуги между покривни панели</t>
  </si>
  <si>
    <t>Почистване на фуга между панели</t>
  </si>
  <si>
    <t>Обработка на фуги между покривни панели</t>
  </si>
  <si>
    <t>Изработка, доставка и монтаж на място на предпазен парапет, лек тип(до 7,5 кг/м)</t>
  </si>
  <si>
    <t>Анкериране на металнаи изделия към бетонна конструкция(за бр.анкер)</t>
  </si>
  <si>
    <t>бр.</t>
  </si>
  <si>
    <t xml:space="preserve">Част: Конструктивна - СМР във вътрешността на Филтърен корпус </t>
  </si>
  <si>
    <t>Демонтаж и монтаж на парапет по оси "Д" и "Е"</t>
  </si>
  <si>
    <t>Демонтаж на стоманен парапет</t>
  </si>
  <si>
    <t>ОБОБЩЕНА КОЛИЧЕСТВЕНО - СТОЙНОСТНА СМЕТКА</t>
  </si>
  <si>
    <t>№</t>
  </si>
  <si>
    <t>НАИМЕНОВАНИЕ</t>
  </si>
  <si>
    <t>стойност</t>
  </si>
  <si>
    <r>
      <rPr>
        <b/>
        <sz val="14"/>
        <rFont val="Arial Narrow"/>
        <family val="2"/>
        <charset val="204"/>
      </rPr>
      <t>ОБЕКТ:</t>
    </r>
    <r>
      <rPr>
        <sz val="14"/>
        <color theme="1"/>
        <rFont val="Arial Narrow"/>
        <family val="2"/>
        <charset val="204"/>
      </rPr>
      <t>Ремонтно-възстановителни работи покрива на филтърния корпус на ПСПВ Бистрица</t>
    </r>
  </si>
  <si>
    <t>Част: Конструктивна - покрив</t>
  </si>
  <si>
    <t>Част: Архитектурна</t>
  </si>
  <si>
    <t>Част: Електро</t>
  </si>
  <si>
    <t>ОБЕКТ: Ремонтно-възстановителни работи на покрива на сграда "Филтърен корпус''</t>
  </si>
  <si>
    <t>на ПСПВ Бистрица- с.Бистрица</t>
  </si>
  <si>
    <t>сметката е за 2 температурни блока</t>
  </si>
  <si>
    <t>Един.</t>
  </si>
  <si>
    <t>с/ст на</t>
  </si>
  <si>
    <t>по</t>
  </si>
  <si>
    <t>и указанията на отчетните</t>
  </si>
  <si>
    <t>мярка</t>
  </si>
  <si>
    <t>а</t>
  </si>
  <si>
    <t>в</t>
  </si>
  <si>
    <t>h</t>
  </si>
  <si>
    <t>бр.под.часи</t>
  </si>
  <si>
    <t>извърш.</t>
  </si>
  <si>
    <t>ред</t>
  </si>
  <si>
    <t>елементи</t>
  </si>
  <si>
    <t>работа</t>
  </si>
  <si>
    <t>Подготвителни работи</t>
  </si>
  <si>
    <t>Доставка и монтаж на товарен подемник Q=250 kg</t>
  </si>
  <si>
    <t>Доставка и монтаж на стр.хобот за подаване на стр.отпадъци</t>
  </si>
  <si>
    <t>Демонтаж на метални изделия / временен парапет /</t>
  </si>
  <si>
    <t>общо "Подготвителни работи":</t>
  </si>
  <si>
    <t>Демонтажни работи</t>
  </si>
  <si>
    <t>Демонтаж  на цилиндрични куполи от стъклопакети по средна ос-28 бр.</t>
  </si>
  <si>
    <t>Демонтаж на стоманен обратен борд под цил.куполи</t>
  </si>
  <si>
    <t xml:space="preserve">Демонтаж на изветряла хидроизолация до 7 пласта </t>
  </si>
  <si>
    <t>Очукване  на същ.циментова замазка с дебелина 25 см</t>
  </si>
  <si>
    <t>* по ос А и К</t>
  </si>
  <si>
    <t>* по ос 1,8,9,16</t>
  </si>
  <si>
    <t>общо:</t>
  </si>
  <si>
    <t>Разбиване на стоманобетон механизирано с къртач при рем.работи (същ.борд по оси 8 и 9)</t>
  </si>
  <si>
    <r>
      <t>м</t>
    </r>
    <r>
      <rPr>
        <vertAlign val="superscript"/>
        <sz val="11"/>
        <rFont val="Arial Narrow"/>
        <family val="2"/>
        <charset val="204"/>
      </rPr>
      <t>3</t>
    </r>
  </si>
  <si>
    <t>по ос 8/9</t>
  </si>
  <si>
    <t>Превоз строителни отпадъци на депо включително натоварване</t>
  </si>
  <si>
    <t>*от цилиндрични куполи</t>
  </si>
  <si>
    <t>*от стоманен брод под цил.купол</t>
  </si>
  <si>
    <t>*от цим.замазка</t>
  </si>
  <si>
    <t>*от хидроизолацията</t>
  </si>
  <si>
    <t xml:space="preserve">*от поцинк.ламарина по оси А,К,1,8,9,16 </t>
  </si>
  <si>
    <t>*от оси 8/9</t>
  </si>
  <si>
    <t>общо "Демонтажни работи":</t>
  </si>
  <si>
    <t>СМР ПОКРИВ</t>
  </si>
  <si>
    <r>
      <t xml:space="preserve">Направа и разваляне на леко вътрешно тръбно скеле, </t>
    </r>
    <r>
      <rPr>
        <sz val="11"/>
        <rFont val="Calibri"/>
        <family val="2"/>
        <charset val="204"/>
      </rPr>
      <t>подпорно /повдигане на кофража с 3.6м/</t>
    </r>
  </si>
  <si>
    <t xml:space="preserve"> м3</t>
  </si>
  <si>
    <t xml:space="preserve">Направа и разваляне на кофраж за плочи и греди, за стени, канали, парапети, корнизи и др.подобни в съществ.сгради с деб. до 15 см </t>
  </si>
  <si>
    <t>Доставка и монтаж на ЛТ ламарина</t>
  </si>
  <si>
    <t>Доставка и монтаж на профили L45.5</t>
  </si>
  <si>
    <t>Доставка и монтаж на шпилка ф10</t>
  </si>
  <si>
    <t>Направа отвори в стоманобетонни панели за шпилки ф10</t>
  </si>
  <si>
    <t>Изработка  и монтаж на Армировка Ф6-Ф12- обикн. и средна сложност</t>
  </si>
  <si>
    <t>Доставка и полагане ръчно на бетон B25</t>
  </si>
  <si>
    <t>общо "Замонолитване на отвори":</t>
  </si>
  <si>
    <t>Изграждане на нови СТБ бордове по оси Д и Е и оси 8/9-позиция 4</t>
  </si>
  <si>
    <t>*по оси Д и Е</t>
  </si>
  <si>
    <t>*по оси 8 и 9</t>
  </si>
  <si>
    <t>общо кофраж:</t>
  </si>
  <si>
    <t>Изработка и монтаж на армировка обикновена и средна сложност от  ø 6 мм до  ø 12 мм</t>
  </si>
  <si>
    <t>общо армировка:</t>
  </si>
  <si>
    <t>Доставка и полагане на армиран бетон В20 с бетонпомпа</t>
  </si>
  <si>
    <t>общо бетон:</t>
  </si>
  <si>
    <t>общо "Изграждане на нови СТБ бордове по оси Д и Е":</t>
  </si>
  <si>
    <t>Проверка на закладни части (ЗЧ} и заваръчни шевове между покривни панели "2ТД-24-2”-позиция 1</t>
  </si>
  <si>
    <t>Изработка, доставка и монтаж на ъглов профил 250х150х5 и 205x120x6 по детайл на проектанта (за връзка между панелите и при замонолитвне на  отворите  )</t>
  </si>
  <si>
    <t>* планка 250/150 за фугите м/у панелите</t>
  </si>
  <si>
    <t>* за укрепване около отворите L 205/120 по детайл на проектанта</t>
  </si>
  <si>
    <t>Почистване и полагане на антикорозионна защита (грунд) на ЗЧ (планки)</t>
  </si>
  <si>
    <r>
      <t>м</t>
    </r>
    <r>
      <rPr>
        <vertAlign val="superscript"/>
        <sz val="11"/>
        <rFont val="Arial Narrow"/>
        <family val="2"/>
        <charset val="204"/>
      </rPr>
      <t>2</t>
    </r>
  </si>
  <si>
    <t>Анкериране на метални изделия към бетонна конструкция(за бр.анкер)</t>
  </si>
  <si>
    <t>Доставка и монтаж на Армировка Ф6-Ф12- обикн. и средна сложност по детайл на проектанта (при замонолитване около отворите)</t>
  </si>
  <si>
    <t>Пердашена циментна замазка по подове, тераси, покриви и др. – 2 см.(средна дебелина на пласта 6 см)</t>
  </si>
  <si>
    <t>Пердашена армирана замазка – 4 см.</t>
  </si>
  <si>
    <t>общо "Проверка на закладни части":</t>
  </si>
  <si>
    <t>Изпълнение на хидро и топлоизолация на пластове</t>
  </si>
  <si>
    <t>Полагане на пародренажна мембрана</t>
  </si>
  <si>
    <t>Доставка и монтаж на пароотдушници PVC ф75</t>
  </si>
  <si>
    <t>Направа топлоизолация XPS d=10 см.</t>
  </si>
  <si>
    <t>Грундиране с бутумен грунд</t>
  </si>
  <si>
    <t>Хидроизолация с два пласта  АРР мембрана - първи пласт 4кг/м2 с полиестер 170гр/м2 и втори пласт 4,5кг/м2 с полиестер 170гр/м2.,  с минерална посипка за втория пласт  на газопламъчно залепване</t>
  </si>
  <si>
    <t>Направа на холкер около обратни бордове</t>
  </si>
  <si>
    <t>* на 6 места по 42м за 1 блок, по 2 за 2 блока</t>
  </si>
  <si>
    <t>* на 2 места по 54м за 1блок,по 2 за 2 блока</t>
  </si>
  <si>
    <t>общо дължина:</t>
  </si>
  <si>
    <t>Оформяне и обработка на темепературни фуги по детайл с полагане на изолация XPS 6 см</t>
  </si>
  <si>
    <t>между оси 8/9 и 16/17 и между ос 1 и покрив</t>
  </si>
  <si>
    <t>по оси Д и Е</t>
  </si>
  <si>
    <t>общо "Изпълнение на хидро и топлоизолация на пластове":</t>
  </si>
  <si>
    <t>Полагане на хидроизолационни ленти по детайл на проектанта (доп.детайл)</t>
  </si>
  <si>
    <t>Грундиране с битумен грунд при ремонти</t>
  </si>
  <si>
    <t>Полагане на студено битумно лепило</t>
  </si>
  <si>
    <t>Полагане на хидроизолационни ленти</t>
  </si>
  <si>
    <t>*по цялата дължина 25 ленти</t>
  </si>
  <si>
    <t>*крайни части</t>
  </si>
  <si>
    <t>*средна част</t>
  </si>
  <si>
    <t>*малки парчета</t>
  </si>
  <si>
    <t>*между ос Д и Е</t>
  </si>
  <si>
    <t>Дюбелиране на хидроизолационни ленти</t>
  </si>
  <si>
    <t>общо "Полагане на хидроизолационни ленти по детайл на проектанта (доп.детайл)":</t>
  </si>
  <si>
    <t>Аварийни преливници</t>
  </si>
  <si>
    <t>Направа на отвори за аварийни преливници</t>
  </si>
  <si>
    <t xml:space="preserve">Уплътняване на отвор около авариен преливник </t>
  </si>
  <si>
    <t>общо:"Аварийни преливници":</t>
  </si>
  <si>
    <t xml:space="preserve">Оформяне на средни  и крайни бордове </t>
  </si>
  <si>
    <r>
      <t xml:space="preserve">Направа на обшивка от поцинкована ламарина за </t>
    </r>
    <r>
      <rPr>
        <b/>
        <sz val="11"/>
        <rFont val="Arial Narrow"/>
        <family val="2"/>
        <charset val="204"/>
      </rPr>
      <t>крайни</t>
    </r>
    <r>
      <rPr>
        <sz val="11"/>
        <rFont val="Arial Narrow"/>
        <family val="2"/>
        <charset val="204"/>
      </rPr>
      <t xml:space="preserve"> бордове(по оси А и К)-широчина 0.55 см</t>
    </r>
  </si>
  <si>
    <t>*по оси А и К</t>
  </si>
  <si>
    <t>*по ос 1</t>
  </si>
  <si>
    <r>
      <t xml:space="preserve">Направа на обшивка от поцинкована ламарина за </t>
    </r>
    <r>
      <rPr>
        <b/>
        <sz val="11"/>
        <rFont val="Arial Narrow"/>
        <family val="2"/>
        <charset val="204"/>
      </rPr>
      <t>средни</t>
    </r>
    <r>
      <rPr>
        <sz val="11"/>
        <rFont val="Arial Narrow"/>
        <family val="2"/>
        <charset val="204"/>
      </rPr>
      <t xml:space="preserve"> бордове(по оси Д и Е, 8/9 и 16/17)-широчина 0.85 см</t>
    </r>
  </si>
  <si>
    <t>*по ос Д и Е</t>
  </si>
  <si>
    <t>по оси 8/9 и 16/17</t>
  </si>
  <si>
    <t>Доставка и монтаж на закрепващи шини 40/4 мм по детайл</t>
  </si>
  <si>
    <t>*при крайни бордове по 1 бр. през 0.50м</t>
  </si>
  <si>
    <t>*при средни бордове по 2 бр. през 0.50 м</t>
  </si>
  <si>
    <t>общо брой шини:</t>
  </si>
  <si>
    <t>Доставка и монтаж на крепителни средства (дюбели) за шини</t>
  </si>
  <si>
    <t>Общо:''Оформяне на средни  и крайни бордове ":</t>
  </si>
  <si>
    <t>ПРЕДСТАВИТЕЛ НА ИЗПЪЛНИТЕЛЯ:</t>
  </si>
  <si>
    <t>Част:Електрическа</t>
  </si>
  <si>
    <t>МЪЛНИЕЗАЩИТНА ИНСТАЛАЦИЯ</t>
  </si>
  <si>
    <t>Демонтаж на арматурно желязо ф8 мм свободно лежащо върху плосък покрив</t>
  </si>
  <si>
    <t>Демонтаж на стоманена шина 40/4 мм</t>
  </si>
  <si>
    <t>Демонтаж на носещ блок за проводник ф8 мм</t>
  </si>
  <si>
    <t>Демонтаж на държач за проводник ф8 мм</t>
  </si>
  <si>
    <t>Демонтаж на контролна разделителна клема арматурно желязо ф8-шина 40мм</t>
  </si>
  <si>
    <t>Доставка и монтаж на горещо поцинкована тел ф8 мм</t>
  </si>
  <si>
    <t>Доставка и монтаж на горещо поцинкована шина 40/4 мм</t>
  </si>
  <si>
    <t>Носещ блок за проводник ф8 мм от мразоустойчив бетон 1 кг и UV устойчива пластмасова основа основа за плосък покрив</t>
  </si>
  <si>
    <t>Универсална монтажна мултиклема за тел ф 8-10 мм от поцинкована стомана болт и гайка М10 от поцинкована стомана Универсална за паралелни, Т-обрязни, напречни и  надлъжни връзки на телове и въжета</t>
  </si>
  <si>
    <t>Държач за проводник Ф8 за Фасада с дюбел</t>
  </si>
  <si>
    <t>Монтажна фалцова клема за укрепване/присъединяване на ламарина с дебелина до 8 мм и Ф8 мм горещо поцинкована болт и гайка-горещо поцинковани Гарантирана контактна площ 10см2 от страна на ламарината</t>
  </si>
  <si>
    <t>Държач за проводник Ф8 за Фасада с дюбел /шина/</t>
  </si>
  <si>
    <t>Контролна разеденителна клема Ревизионна клема тип 'Vario” за тел 08-10/ шина 40 мм съставена от две части, материал -поцинкована стомана С 2 болта М10 и гаики oт неръждаема стомана</t>
  </si>
  <si>
    <t>Профилен заземител, кръстат профил 50x50x3 mm , дължина L=2000 mm, стомана горещопоцинкована</t>
  </si>
  <si>
    <t>Общо"Мълниезащитна инсталация":</t>
  </si>
  <si>
    <t>ЕЛЕКТРИЧЕСКИ СКАРИ И КАБЕЛИ</t>
  </si>
  <si>
    <t>Доставка на ел табло с монтирани в него Автоматичен еднополюсен автомат-6А-1 бр, автоматичен еднополюсен автомот с дефектнотокова защита-6А -6 бр,</t>
  </si>
  <si>
    <t>Доставка и полагане на ел.пров.СВТ 3 х 1,5 мм2 с обикн.скоби по тухлени стени</t>
  </si>
  <si>
    <t>Доставка и полагане на ел.пров.СВТ 3 х 2,5 мм2 с обикн.скоби по тухлени стени</t>
  </si>
  <si>
    <t>Доставка и полагане на  ел. пров. СВТ 3 х 6 + 4 мм2 с обикнов. скоби по бетон</t>
  </si>
  <si>
    <t>Доставка и монтаж на разклонителна кутия с капак</t>
  </si>
  <si>
    <t>Доставка на лустер клема 2.5 мм- /1x24 бр/</t>
  </si>
  <si>
    <t>Доставка на кабелна скара с ширина 100 мм и височина на борда 6 мм и дължина 2 м</t>
  </si>
  <si>
    <t>Доставка на кабелна скара с ширина 200 мм и височина на борда 6 мм и дължина 2 м</t>
  </si>
  <si>
    <t>Съединител за скара 100 мм</t>
  </si>
  <si>
    <t>Съединител за скара 200 мм</t>
  </si>
  <si>
    <t>Капак за скара -100мм</t>
  </si>
  <si>
    <t>Капак за скара-200мм</t>
  </si>
  <si>
    <t>Конзола 100мм-за укрепване на скарата към стена</t>
  </si>
  <si>
    <t>Конзола 200мм-за укрепване на скарата към стена</t>
  </si>
  <si>
    <t>Общо "Електрически скара и кабели":</t>
  </si>
  <si>
    <t>Изработка, доставка и монтаж на място на предпазен парапет (до 10 кг/м)</t>
  </si>
  <si>
    <t>ОБЩО</t>
  </si>
  <si>
    <t>Доставка и монтаж на разбонарезни винтове 5.5x38</t>
  </si>
  <si>
    <t>Доставка и монтаж на лепило флакон 330 ml</t>
  </si>
  <si>
    <t>Полагане на лепило тип 300ml</t>
  </si>
  <si>
    <r>
      <t>Полагане на антикорозионно покритие</t>
    </r>
    <r>
      <rPr>
        <sz val="11"/>
        <color rgb="FFFF0000"/>
        <rFont val="Arial Narrow"/>
        <family val="2"/>
        <charset val="204"/>
      </rPr>
      <t xml:space="preserve"> </t>
    </r>
    <r>
      <rPr>
        <sz val="11"/>
        <rFont val="Arial Narrow"/>
        <family val="2"/>
        <charset val="204"/>
      </rPr>
      <t>върху арматурата на 2 слоя</t>
    </r>
  </si>
  <si>
    <t>Полагане на адхезионен пласт</t>
  </si>
  <si>
    <t>Полагане на лепило</t>
  </si>
  <si>
    <t xml:space="preserve">Полагане на карбонови платна </t>
  </si>
  <si>
    <t>Полагане на шпакловъчна смес</t>
  </si>
  <si>
    <r>
      <t xml:space="preserve">Полагане на антикорозионно покритие </t>
    </r>
    <r>
      <rPr>
        <sz val="11"/>
        <rFont val="Arial Narrow"/>
        <family val="2"/>
        <charset val="204"/>
      </rPr>
      <t>върху арматурата на 2 слоя</t>
    </r>
  </si>
  <si>
    <t xml:space="preserve">Полагане на адхезионен пласт </t>
  </si>
  <si>
    <t>Полагане на карбонови платна</t>
  </si>
  <si>
    <t>Полагане на репарационен разствор за възстановяване на бетоново сечение</t>
  </si>
  <si>
    <r>
      <t>Полагане на репарационен разствор</t>
    </r>
    <r>
      <rPr>
        <sz val="11"/>
        <color rgb="FFFF0000"/>
        <rFont val="Arial Narrow"/>
        <family val="2"/>
        <charset val="204"/>
      </rPr>
      <t xml:space="preserve"> </t>
    </r>
    <r>
      <rPr>
        <sz val="11"/>
        <rFont val="Arial Narrow"/>
        <family val="2"/>
        <charset val="204"/>
      </rPr>
      <t>за възстановяване на бетоново сечение</t>
    </r>
  </si>
  <si>
    <t>Разклонител PVC ф110мм /160мм (ф125мм /160мм)</t>
  </si>
  <si>
    <t>Разклонител PVC ф110мм /200мм (ф160мм /200мм)</t>
  </si>
  <si>
    <t>О Б Щ О:</t>
  </si>
  <si>
    <t>Изграждане на стоманени ВУВ връзки между стб колони /антикорозионен грунд за огнезащитна боя /разход 120 -170 г/м, огнезащитна боя за метал - граница на огнеустойчивост 60мин/</t>
  </si>
  <si>
    <t>Листова топлоизолация с d=15мм с ширина 1.5м</t>
  </si>
  <si>
    <t>Демонтаж на поцинкована ламарина по бордове по оси А,К,1,8,9,16 - широчина 0.65 см</t>
  </si>
  <si>
    <t xml:space="preserve">Демонтаж на съществуващ окачен таван </t>
  </si>
  <si>
    <t>Обща оферирана стойност за обекта (сума по позиции от 1 до 5 вкл.) - БЕЗ непредвидени разходи:</t>
  </si>
  <si>
    <t>Непредвидени разходи в рамер на 4% от общата оферирана стойност на обекта по позиция 6</t>
  </si>
  <si>
    <t>ОБЩА  СТОЙНОСТ на договора с включвни непредвидени разходи (сума от позиции 6 и 7):</t>
  </si>
  <si>
    <t>ПОДПИС НА ПРЕДСТАВИТЕЛЯ НА УЧАСТНИКА:</t>
  </si>
  <si>
    <t>Ед.Цена, лв., без ДДС</t>
  </si>
  <si>
    <t>ед.цена без ДДС</t>
  </si>
  <si>
    <t>Ед.Цена без ДДС</t>
  </si>
  <si>
    <t>Замонолитване на отвор в ППО-3x4-2-за 28 бр.-позиция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</si>
</sst>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лв&quot;;[Red]\-#,##0.00\ &quot;лв&quot;"/>
    <numFmt numFmtId="165" formatCode="_-* #,##0.00\ _л_в_-;\-* #,##0.00\ _л_в_-;_-* &quot;-&quot;??\ _л_в_-;_-@_-"/>
    <numFmt numFmtId="166" formatCode="#,##0.00\ &quot;лв.&quot;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sz val="10"/>
      <name val="Arial Narrow"/>
      <family val="2"/>
      <charset val="204"/>
    </font>
    <font>
      <sz val="9"/>
      <color indexed="8"/>
      <name val="Tahoma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12"/>
      <name val="Arial Narrow"/>
      <family val="2"/>
      <charset val="204"/>
    </font>
    <font>
      <i/>
      <sz val="11"/>
      <name val="Arial Narrow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vertAlign val="superscript"/>
      <sz val="11"/>
      <name val="Arial Narrow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b/>
      <sz val="14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2"/>
      <name val="Arial"/>
      <family val="2"/>
      <charset val="204"/>
    </font>
    <font>
      <i/>
      <sz val="12"/>
      <name val="Arial Narrow"/>
      <family val="2"/>
      <charset val="204"/>
    </font>
    <font>
      <b/>
      <sz val="12"/>
      <color rgb="FFFF0000"/>
      <name val="Arial Narrow"/>
      <family val="2"/>
      <charset val="204"/>
    </font>
    <font>
      <b/>
      <sz val="18"/>
      <name val="Arial Narrow"/>
      <family val="2"/>
      <charset val="204"/>
    </font>
    <font>
      <b/>
      <sz val="9"/>
      <name val="Arial Narrow"/>
      <family val="2"/>
      <charset val="204"/>
    </font>
    <font>
      <sz val="11"/>
      <name val="Calibri"/>
      <family val="2"/>
      <charset val="204"/>
    </font>
    <font>
      <i/>
      <sz val="10"/>
      <name val="Arial Narrow"/>
      <family val="2"/>
      <charset val="204"/>
    </font>
    <font>
      <i/>
      <sz val="10"/>
      <name val="Arial"/>
      <family val="2"/>
      <charset val="204"/>
    </font>
    <font>
      <b/>
      <i/>
      <sz val="11"/>
      <name val="Arial Narrow"/>
      <family val="2"/>
      <charset val="204"/>
    </font>
    <font>
      <b/>
      <sz val="11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5" fillId="0" borderId="0"/>
    <xf numFmtId="0" fontId="2" fillId="0" borderId="0"/>
    <xf numFmtId="0" fontId="1" fillId="0" borderId="0"/>
    <xf numFmtId="0" fontId="2" fillId="0" borderId="0"/>
  </cellStyleXfs>
  <cellXfs count="484">
    <xf numFmtId="0" fontId="0" fillId="0" borderId="0" xfId="0"/>
    <xf numFmtId="0" fontId="5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Alignment="1"/>
    <xf numFmtId="0" fontId="7" fillId="0" borderId="0" xfId="1" applyFont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3" borderId="6" xfId="1" applyFont="1" applyFill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6" fillId="3" borderId="2" xfId="1" applyFont="1" applyFill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9" fillId="4" borderId="7" xfId="1" applyFont="1" applyFill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2" fontId="6" fillId="3" borderId="8" xfId="1" applyNumberFormat="1" applyFont="1" applyFill="1" applyBorder="1" applyAlignment="1">
      <alignment vertical="center" wrapText="1"/>
    </xf>
    <xf numFmtId="0" fontId="6" fillId="3" borderId="8" xfId="1" applyFont="1" applyFill="1" applyBorder="1"/>
    <xf numFmtId="4" fontId="13" fillId="0" borderId="9" xfId="1" applyNumberFormat="1" applyFont="1" applyBorder="1"/>
    <xf numFmtId="0" fontId="6" fillId="0" borderId="7" xfId="1" applyFont="1" applyBorder="1" applyAlignment="1">
      <alignment horizontal="center"/>
    </xf>
    <xf numFmtId="0" fontId="13" fillId="0" borderId="8" xfId="1" applyFont="1" applyBorder="1"/>
    <xf numFmtId="0" fontId="6" fillId="0" borderId="8" xfId="1" applyFont="1" applyBorder="1" applyAlignment="1">
      <alignment horizontal="center"/>
    </xf>
    <xf numFmtId="0" fontId="6" fillId="0" borderId="8" xfId="1" applyFont="1" applyBorder="1"/>
    <xf numFmtId="0" fontId="6" fillId="0" borderId="10" xfId="1" applyFont="1" applyBorder="1" applyAlignment="1">
      <alignment horizontal="center"/>
    </xf>
    <xf numFmtId="0" fontId="13" fillId="0" borderId="11" xfId="1" applyFont="1" applyBorder="1" applyAlignment="1">
      <alignment horizontal="right"/>
    </xf>
    <xf numFmtId="0" fontId="6" fillId="0" borderId="11" xfId="1" applyFont="1" applyBorder="1" applyAlignment="1">
      <alignment horizontal="center"/>
    </xf>
    <xf numFmtId="0" fontId="6" fillId="0" borderId="11" xfId="1" applyFont="1" applyBorder="1"/>
    <xf numFmtId="0" fontId="6" fillId="3" borderId="11" xfId="1" applyFont="1" applyFill="1" applyBorder="1"/>
    <xf numFmtId="4" fontId="13" fillId="0" borderId="12" xfId="1" applyNumberFormat="1" applyFont="1" applyBorder="1"/>
    <xf numFmtId="0" fontId="6" fillId="0" borderId="0" xfId="1" applyFont="1" applyAlignment="1">
      <alignment horizontal="center"/>
    </xf>
    <xf numFmtId="0" fontId="13" fillId="0" borderId="0" xfId="1" applyFont="1"/>
    <xf numFmtId="164" fontId="6" fillId="0" borderId="0" xfId="1" applyNumberFormat="1" applyFont="1"/>
    <xf numFmtId="4" fontId="13" fillId="0" borderId="0" xfId="1" applyNumberFormat="1" applyFont="1"/>
    <xf numFmtId="0" fontId="6" fillId="3" borderId="0" xfId="1" applyFont="1" applyFill="1"/>
    <xf numFmtId="0" fontId="9" fillId="4" borderId="8" xfId="1" applyFont="1" applyFill="1" applyBorder="1" applyAlignment="1">
      <alignment vertical="center" wrapText="1"/>
    </xf>
    <xf numFmtId="2" fontId="6" fillId="0" borderId="9" xfId="1" applyNumberFormat="1" applyFont="1" applyBorder="1" applyAlignment="1">
      <alignment horizontal="right" vertical="center"/>
    </xf>
    <xf numFmtId="2" fontId="6" fillId="0" borderId="8" xfId="1" applyNumberFormat="1" applyFont="1" applyFill="1" applyBorder="1" applyAlignment="1">
      <alignment vertical="center" wrapText="1"/>
    </xf>
    <xf numFmtId="2" fontId="9" fillId="0" borderId="8" xfId="1" applyNumberFormat="1" applyFont="1" applyBorder="1" applyAlignment="1">
      <alignment horizontal="right" vertical="center"/>
    </xf>
    <xf numFmtId="0" fontId="18" fillId="0" borderId="0" xfId="1" applyFont="1"/>
    <xf numFmtId="0" fontId="18" fillId="0" borderId="0" xfId="1" applyFont="1" applyAlignment="1">
      <alignment horizontal="center"/>
    </xf>
    <xf numFmtId="0" fontId="10" fillId="4" borderId="8" xfId="1" applyFont="1" applyFill="1" applyBorder="1" applyAlignment="1">
      <alignment vertical="center" wrapText="1"/>
    </xf>
    <xf numFmtId="0" fontId="10" fillId="4" borderId="7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vertical="center" wrapText="1"/>
    </xf>
    <xf numFmtId="0" fontId="12" fillId="0" borderId="8" xfId="1" applyFont="1" applyFill="1" applyBorder="1" applyAlignment="1">
      <alignment horizontal="center" vertical="center"/>
    </xf>
    <xf numFmtId="2" fontId="6" fillId="0" borderId="9" xfId="1" applyNumberFormat="1" applyFont="1" applyFill="1" applyBorder="1" applyAlignment="1">
      <alignment horizontal="right"/>
    </xf>
    <xf numFmtId="0" fontId="7" fillId="0" borderId="0" xfId="1" applyFont="1" applyFill="1"/>
    <xf numFmtId="0" fontId="14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/>
    </xf>
    <xf numFmtId="4" fontId="6" fillId="0" borderId="9" xfId="1" applyNumberFormat="1" applyFont="1" applyBorder="1"/>
    <xf numFmtId="2" fontId="6" fillId="0" borderId="9" xfId="1" applyNumberFormat="1" applyFont="1" applyFill="1" applyBorder="1" applyAlignment="1"/>
    <xf numFmtId="2" fontId="12" fillId="0" borderId="8" xfId="1" applyNumberFormat="1" applyFont="1" applyFill="1" applyBorder="1" applyAlignment="1"/>
    <xf numFmtId="2" fontId="9" fillId="0" borderId="8" xfId="1" applyNumberFormat="1" applyFont="1" applyFill="1" applyBorder="1" applyAlignment="1">
      <alignment wrapText="1"/>
    </xf>
    <xf numFmtId="2" fontId="6" fillId="0" borderId="8" xfId="1" applyNumberFormat="1" applyFont="1" applyFill="1" applyBorder="1" applyAlignment="1"/>
    <xf numFmtId="2" fontId="13" fillId="0" borderId="9" xfId="1" applyNumberFormat="1" applyFont="1" applyFill="1" applyBorder="1" applyAlignment="1"/>
    <xf numFmtId="0" fontId="0" fillId="0" borderId="0" xfId="0" applyFill="1"/>
    <xf numFmtId="2" fontId="9" fillId="0" borderId="8" xfId="1" applyNumberFormat="1" applyFont="1" applyFill="1" applyBorder="1" applyAlignment="1"/>
    <xf numFmtId="0" fontId="6" fillId="3" borderId="2" xfId="1" applyFont="1" applyFill="1" applyBorder="1" applyAlignment="1">
      <alignment horizontal="right"/>
    </xf>
    <xf numFmtId="0" fontId="6" fillId="0" borderId="3" xfId="1" applyFont="1" applyBorder="1" applyAlignment="1">
      <alignment horizontal="right"/>
    </xf>
    <xf numFmtId="0" fontId="6" fillId="0" borderId="8" xfId="1" applyFont="1" applyFill="1" applyBorder="1" applyAlignment="1">
      <alignment horizontal="right"/>
    </xf>
    <xf numFmtId="0" fontId="10" fillId="0" borderId="2" xfId="1" applyFont="1" applyBorder="1" applyAlignment="1">
      <alignment horizontal="right"/>
    </xf>
    <xf numFmtId="2" fontId="9" fillId="0" borderId="8" xfId="1" applyNumberFormat="1" applyFont="1" applyFill="1" applyBorder="1" applyAlignment="1">
      <alignment horizontal="right"/>
    </xf>
    <xf numFmtId="2" fontId="7" fillId="0" borderId="0" xfId="1" applyNumberFormat="1" applyFont="1"/>
    <xf numFmtId="0" fontId="9" fillId="0" borderId="8" xfId="1" applyFont="1" applyFill="1" applyBorder="1" applyAlignment="1">
      <alignment horizontal="right" vertical="center"/>
    </xf>
    <xf numFmtId="0" fontId="24" fillId="0" borderId="0" xfId="1" applyFont="1"/>
    <xf numFmtId="4" fontId="6" fillId="0" borderId="9" xfId="1" applyNumberFormat="1" applyFont="1" applyFill="1" applyBorder="1"/>
    <xf numFmtId="2" fontId="9" fillId="0" borderId="8" xfId="1" applyNumberFormat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2" fontId="9" fillId="0" borderId="8" xfId="1" applyNumberFormat="1" applyFont="1" applyFill="1" applyBorder="1" applyAlignment="1">
      <alignment horizontal="right" vertical="center"/>
    </xf>
    <xf numFmtId="0" fontId="6" fillId="3" borderId="8" xfId="1" applyFont="1" applyFill="1" applyBorder="1" applyAlignment="1">
      <alignment vertical="center"/>
    </xf>
    <xf numFmtId="0" fontId="22" fillId="0" borderId="8" xfId="0" applyFont="1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/>
    </xf>
    <xf numFmtId="2" fontId="6" fillId="0" borderId="9" xfId="1" applyNumberFormat="1" applyFont="1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19" fillId="0" borderId="0" xfId="1" applyFont="1" applyAlignment="1">
      <alignment horizontal="center"/>
    </xf>
    <xf numFmtId="4" fontId="6" fillId="0" borderId="0" xfId="1" applyNumberFormat="1" applyFont="1"/>
    <xf numFmtId="2" fontId="7" fillId="0" borderId="0" xfId="1" applyNumberFormat="1" applyFont="1" applyFill="1"/>
    <xf numFmtId="0" fontId="2" fillId="0" borderId="8" xfId="1" applyFont="1" applyBorder="1" applyAlignment="1">
      <alignment wrapText="1"/>
    </xf>
    <xf numFmtId="0" fontId="19" fillId="0" borderId="0" xfId="1" applyFont="1"/>
    <xf numFmtId="0" fontId="5" fillId="0" borderId="0" xfId="1" applyFont="1"/>
    <xf numFmtId="0" fontId="27" fillId="0" borderId="0" xfId="1" applyFont="1" applyAlignment="1">
      <alignment vertical="center" wrapText="1"/>
    </xf>
    <xf numFmtId="0" fontId="9" fillId="0" borderId="8" xfId="1" applyFont="1" applyBorder="1" applyAlignment="1">
      <alignment wrapText="1"/>
    </xf>
    <xf numFmtId="0" fontId="6" fillId="0" borderId="15" xfId="1" applyFont="1" applyBorder="1"/>
    <xf numFmtId="0" fontId="6" fillId="0" borderId="16" xfId="1" applyFont="1" applyBorder="1" applyAlignment="1">
      <alignment wrapText="1"/>
    </xf>
    <xf numFmtId="0" fontId="6" fillId="0" borderId="17" xfId="1" applyFont="1" applyBorder="1"/>
    <xf numFmtId="0" fontId="6" fillId="0" borderId="8" xfId="1" applyFont="1" applyBorder="1" applyAlignment="1">
      <alignment wrapText="1"/>
    </xf>
    <xf numFmtId="4" fontId="6" fillId="3" borderId="9" xfId="1" applyNumberFormat="1" applyFont="1" applyFill="1" applyBorder="1"/>
    <xf numFmtId="0" fontId="6" fillId="0" borderId="7" xfId="1" applyFont="1" applyBorder="1"/>
    <xf numFmtId="0" fontId="18" fillId="0" borderId="8" xfId="1" applyFont="1" applyBorder="1" applyAlignment="1">
      <alignment horizontal="right" wrapText="1"/>
    </xf>
    <xf numFmtId="4" fontId="18" fillId="0" borderId="9" xfId="1" applyNumberFormat="1" applyFont="1" applyBorder="1"/>
    <xf numFmtId="0" fontId="5" fillId="3" borderId="0" xfId="1" applyFont="1" applyFill="1"/>
    <xf numFmtId="0" fontId="28" fillId="2" borderId="1" xfId="1" applyFont="1" applyFill="1" applyBorder="1" applyAlignment="1">
      <alignment horizontal="center" vertical="center" wrapText="1"/>
    </xf>
    <xf numFmtId="0" fontId="28" fillId="2" borderId="2" xfId="1" applyFont="1" applyFill="1" applyBorder="1" applyAlignment="1">
      <alignment horizontal="center" vertical="center" wrapText="1"/>
    </xf>
    <xf numFmtId="4" fontId="28" fillId="2" borderId="2" xfId="1" applyNumberFormat="1" applyFont="1" applyFill="1" applyBorder="1" applyAlignment="1">
      <alignment horizontal="center" vertical="center" wrapText="1"/>
    </xf>
    <xf numFmtId="4" fontId="28" fillId="2" borderId="3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3" fillId="4" borderId="7" xfId="1" applyFont="1" applyFill="1" applyBorder="1" applyAlignment="1">
      <alignment horizontal="center" vertical="center"/>
    </xf>
    <xf numFmtId="0" fontId="13" fillId="4" borderId="8" xfId="1" applyFont="1" applyFill="1" applyBorder="1" applyAlignment="1">
      <alignment vertical="center" wrapText="1"/>
    </xf>
    <xf numFmtId="0" fontId="6" fillId="0" borderId="8" xfId="1" applyFont="1" applyBorder="1" applyAlignment="1">
      <alignment horizontal="center" vertical="center"/>
    </xf>
    <xf numFmtId="0" fontId="29" fillId="3" borderId="7" xfId="1" applyFont="1" applyFill="1" applyBorder="1" applyAlignment="1">
      <alignment horizontal="center" vertical="center" wrapText="1"/>
    </xf>
    <xf numFmtId="0" fontId="13" fillId="0" borderId="8" xfId="1" applyFont="1" applyBorder="1" applyAlignment="1">
      <alignment horizontal="left" vertical="center"/>
    </xf>
    <xf numFmtId="0" fontId="6" fillId="3" borderId="8" xfId="1" applyFont="1" applyFill="1" applyBorder="1" applyAlignment="1">
      <alignment horizontal="center" vertical="center" wrapText="1"/>
    </xf>
    <xf numFmtId="0" fontId="30" fillId="0" borderId="0" xfId="1" applyFont="1"/>
    <xf numFmtId="0" fontId="10" fillId="0" borderId="7" xfId="1" applyFont="1" applyFill="1" applyBorder="1" applyAlignment="1">
      <alignment horizontal="center" vertical="center"/>
    </xf>
    <xf numFmtId="0" fontId="7" fillId="3" borderId="0" xfId="1" applyFont="1" applyFill="1"/>
    <xf numFmtId="0" fontId="5" fillId="3" borderId="0" xfId="1" applyFont="1" applyFill="1" applyAlignment="1">
      <alignment horizontal="center"/>
    </xf>
    <xf numFmtId="0" fontId="26" fillId="3" borderId="0" xfId="1" applyFont="1" applyFill="1" applyAlignment="1">
      <alignment horizontal="right"/>
    </xf>
    <xf numFmtId="1" fontId="5" fillId="3" borderId="0" xfId="1" applyNumberFormat="1" applyFont="1" applyFill="1"/>
    <xf numFmtId="0" fontId="6" fillId="3" borderId="0" xfId="1" applyFont="1" applyFill="1" applyAlignment="1">
      <alignment horizontal="center"/>
    </xf>
    <xf numFmtId="0" fontId="7" fillId="3" borderId="0" xfId="1" applyFont="1" applyFill="1" applyAlignment="1"/>
    <xf numFmtId="1" fontId="7" fillId="3" borderId="0" xfId="1" applyNumberFormat="1" applyFont="1" applyFill="1" applyAlignment="1"/>
    <xf numFmtId="1" fontId="6" fillId="3" borderId="0" xfId="1" applyNumberFormat="1" applyFont="1" applyFill="1"/>
    <xf numFmtId="0" fontId="32" fillId="0" borderId="0" xfId="1" applyFont="1"/>
    <xf numFmtId="0" fontId="32" fillId="3" borderId="0" xfId="1" applyFont="1" applyFill="1"/>
    <xf numFmtId="0" fontId="9" fillId="0" borderId="8" xfId="1" applyFont="1" applyBorder="1" applyAlignment="1">
      <alignment vertical="center" wrapText="1"/>
    </xf>
    <xf numFmtId="0" fontId="9" fillId="0" borderId="0" xfId="1" applyFont="1"/>
    <xf numFmtId="0" fontId="9" fillId="3" borderId="7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vertical="center" wrapText="1"/>
    </xf>
    <xf numFmtId="2" fontId="9" fillId="3" borderId="8" xfId="1" applyNumberFormat="1" applyFont="1" applyFill="1" applyBorder="1" applyAlignment="1">
      <alignment horizontal="right" vertical="center"/>
    </xf>
    <xf numFmtId="4" fontId="9" fillId="3" borderId="8" xfId="1" applyNumberFormat="1" applyFont="1" applyFill="1" applyBorder="1" applyAlignment="1">
      <alignment horizontal="right" vertical="center"/>
    </xf>
    <xf numFmtId="0" fontId="9" fillId="3" borderId="8" xfId="1" applyFont="1" applyFill="1" applyBorder="1" applyAlignment="1">
      <alignment vertical="center"/>
    </xf>
    <xf numFmtId="4" fontId="9" fillId="0" borderId="8" xfId="1" applyNumberFormat="1" applyFont="1" applyBorder="1" applyAlignment="1">
      <alignment horizontal="right" vertical="center"/>
    </xf>
    <xf numFmtId="0" fontId="14" fillId="3" borderId="8" xfId="1" applyFont="1" applyFill="1" applyBorder="1" applyAlignment="1">
      <alignment horizontal="right" vertical="center" wrapText="1"/>
    </xf>
    <xf numFmtId="4" fontId="14" fillId="0" borderId="8" xfId="1" applyNumberFormat="1" applyFont="1" applyBorder="1" applyAlignment="1">
      <alignment horizontal="right" vertical="center"/>
    </xf>
    <xf numFmtId="0" fontId="9" fillId="0" borderId="8" xfId="1" applyFont="1" applyFill="1" applyBorder="1" applyAlignment="1">
      <alignment horizontal="left" wrapText="1"/>
    </xf>
    <xf numFmtId="0" fontId="14" fillId="3" borderId="8" xfId="1" applyFont="1" applyFill="1" applyBorder="1" applyAlignment="1">
      <alignment vertical="center" wrapText="1"/>
    </xf>
    <xf numFmtId="0" fontId="14" fillId="3" borderId="8" xfId="1" applyFont="1" applyFill="1" applyBorder="1" applyAlignment="1">
      <alignment horizontal="right" vertical="center"/>
    </xf>
    <xf numFmtId="0" fontId="9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 wrapText="1"/>
    </xf>
    <xf numFmtId="4" fontId="9" fillId="5" borderId="8" xfId="1" applyNumberFormat="1" applyFont="1" applyFill="1" applyBorder="1" applyAlignment="1">
      <alignment horizontal="right" vertical="center"/>
    </xf>
    <xf numFmtId="0" fontId="10" fillId="2" borderId="7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wrapText="1"/>
    </xf>
    <xf numFmtId="0" fontId="9" fillId="2" borderId="7" xfId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right" vertical="center"/>
    </xf>
    <xf numFmtId="0" fontId="2" fillId="0" borderId="8" xfId="1" applyBorder="1" applyAlignment="1">
      <alignment vertical="center" wrapText="1"/>
    </xf>
    <xf numFmtId="0" fontId="7" fillId="3" borderId="7" xfId="1" applyFont="1" applyFill="1" applyBorder="1" applyAlignment="1">
      <alignment vertical="center"/>
    </xf>
    <xf numFmtId="2" fontId="9" fillId="3" borderId="7" xfId="1" applyNumberFormat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right" vertical="center" wrapText="1"/>
    </xf>
    <xf numFmtId="2" fontId="6" fillId="2" borderId="8" xfId="1" applyNumberFormat="1" applyFont="1" applyFill="1" applyBorder="1" applyAlignment="1">
      <alignment vertical="center" wrapText="1"/>
    </xf>
    <xf numFmtId="0" fontId="10" fillId="6" borderId="7" xfId="1" applyFont="1" applyFill="1" applyBorder="1" applyAlignment="1">
      <alignment horizontal="center" vertical="center"/>
    </xf>
    <xf numFmtId="0" fontId="10" fillId="6" borderId="8" xfId="1" applyFont="1" applyFill="1" applyBorder="1" applyAlignment="1">
      <alignment vertical="center" wrapText="1"/>
    </xf>
    <xf numFmtId="0" fontId="9" fillId="6" borderId="7" xfId="1" applyFont="1" applyFill="1" applyBorder="1" applyAlignment="1">
      <alignment horizontal="center" vertical="center"/>
    </xf>
    <xf numFmtId="2" fontId="6" fillId="6" borderId="8" xfId="1" applyNumberFormat="1" applyFont="1" applyFill="1" applyBorder="1" applyAlignment="1">
      <alignment vertical="center" wrapText="1"/>
    </xf>
    <xf numFmtId="0" fontId="6" fillId="0" borderId="8" xfId="1" applyFont="1" applyFill="1" applyBorder="1" applyAlignment="1">
      <alignment horizontal="left" wrapText="1"/>
    </xf>
    <xf numFmtId="2" fontId="29" fillId="3" borderId="8" xfId="1" applyNumberFormat="1" applyFont="1" applyFill="1" applyBorder="1" applyAlignment="1">
      <alignment vertical="center" wrapText="1"/>
    </xf>
    <xf numFmtId="0" fontId="35" fillId="0" borderId="8" xfId="1" applyFont="1" applyBorder="1" applyAlignment="1">
      <alignment horizontal="right" vertical="center" wrapText="1"/>
    </xf>
    <xf numFmtId="0" fontId="7" fillId="0" borderId="0" xfId="1" applyFont="1" applyBorder="1"/>
    <xf numFmtId="0" fontId="10" fillId="6" borderId="8" xfId="1" applyFont="1" applyFill="1" applyBorder="1" applyAlignment="1">
      <alignment horizontal="right" vertical="center" wrapText="1"/>
    </xf>
    <xf numFmtId="2" fontId="29" fillId="6" borderId="8" xfId="1" applyNumberFormat="1" applyFont="1" applyFill="1" applyBorder="1" applyAlignment="1">
      <alignment vertical="center" wrapText="1"/>
    </xf>
    <xf numFmtId="0" fontId="10" fillId="7" borderId="7" xfId="1" applyFont="1" applyFill="1" applyBorder="1" applyAlignment="1">
      <alignment horizontal="center" vertical="center"/>
    </xf>
    <xf numFmtId="0" fontId="4" fillId="7" borderId="8" xfId="1" applyFont="1" applyFill="1" applyBorder="1" applyAlignment="1">
      <alignment wrapText="1"/>
    </xf>
    <xf numFmtId="2" fontId="6" fillId="7" borderId="8" xfId="1" applyNumberFormat="1" applyFont="1" applyFill="1" applyBorder="1" applyAlignment="1">
      <alignment vertical="center" wrapText="1"/>
    </xf>
    <xf numFmtId="0" fontId="35" fillId="3" borderId="8" xfId="1" applyFont="1" applyFill="1" applyBorder="1" applyAlignment="1">
      <alignment horizontal="right" wrapText="1"/>
    </xf>
    <xf numFmtId="0" fontId="35" fillId="3" borderId="8" xfId="1" applyFont="1" applyFill="1" applyBorder="1" applyAlignment="1">
      <alignment wrapText="1"/>
    </xf>
    <xf numFmtId="0" fontId="23" fillId="0" borderId="0" xfId="1" applyFont="1"/>
    <xf numFmtId="0" fontId="7" fillId="7" borderId="7" xfId="1" applyFont="1" applyFill="1" applyBorder="1" applyAlignment="1">
      <alignment vertical="center"/>
    </xf>
    <xf numFmtId="0" fontId="10" fillId="7" borderId="8" xfId="1" applyFont="1" applyFill="1" applyBorder="1" applyAlignment="1">
      <alignment horizontal="right" vertical="center" wrapText="1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vertical="center" wrapText="1"/>
    </xf>
    <xf numFmtId="2" fontId="6" fillId="5" borderId="8" xfId="1" applyNumberFormat="1" applyFont="1" applyFill="1" applyBorder="1" applyAlignment="1">
      <alignment vertical="center" wrapText="1"/>
    </xf>
    <xf numFmtId="0" fontId="7" fillId="0" borderId="0" xfId="1" applyFont="1" applyAlignment="1">
      <alignment horizontal="center"/>
    </xf>
    <xf numFmtId="0" fontId="10" fillId="8" borderId="8" xfId="1" applyFont="1" applyFill="1" applyBorder="1" applyAlignment="1">
      <alignment horizontal="right" vertical="center" wrapText="1"/>
    </xf>
    <xf numFmtId="0" fontId="10" fillId="9" borderId="8" xfId="1" applyFont="1" applyFill="1" applyBorder="1" applyAlignment="1">
      <alignment horizontal="right" vertical="center" wrapText="1"/>
    </xf>
    <xf numFmtId="0" fontId="9" fillId="3" borderId="7" xfId="1" applyNumberFormat="1" applyFont="1" applyFill="1" applyBorder="1" applyAlignment="1">
      <alignment horizontal="center" vertical="center"/>
    </xf>
    <xf numFmtId="2" fontId="9" fillId="10" borderId="7" xfId="1" applyNumberFormat="1" applyFont="1" applyFill="1" applyBorder="1" applyAlignment="1">
      <alignment horizontal="center" vertical="center"/>
    </xf>
    <xf numFmtId="0" fontId="10" fillId="10" borderId="8" xfId="1" applyFont="1" applyFill="1" applyBorder="1" applyAlignment="1">
      <alignment horizontal="right" vertical="center"/>
    </xf>
    <xf numFmtId="2" fontId="6" fillId="10" borderId="8" xfId="1" applyNumberFormat="1" applyFont="1" applyFill="1" applyBorder="1" applyAlignment="1">
      <alignment vertical="center" wrapText="1"/>
    </xf>
    <xf numFmtId="1" fontId="9" fillId="6" borderId="7" xfId="1" applyNumberFormat="1" applyFont="1" applyFill="1" applyBorder="1" applyAlignment="1">
      <alignment horizontal="center" vertical="center"/>
    </xf>
    <xf numFmtId="2" fontId="10" fillId="6" borderId="8" xfId="1" applyNumberFormat="1" applyFont="1" applyFill="1" applyBorder="1" applyAlignment="1">
      <alignment vertical="center" wrapText="1"/>
    </xf>
    <xf numFmtId="0" fontId="10" fillId="3" borderId="7" xfId="1" applyFont="1" applyFill="1" applyBorder="1" applyAlignment="1">
      <alignment horizontal="center" vertical="center"/>
    </xf>
    <xf numFmtId="0" fontId="29" fillId="3" borderId="8" xfId="1" applyFont="1" applyFill="1" applyBorder="1" applyAlignment="1">
      <alignment vertical="center"/>
    </xf>
    <xf numFmtId="4" fontId="6" fillId="3" borderId="8" xfId="1" applyNumberFormat="1" applyFont="1" applyFill="1" applyBorder="1" applyAlignment="1">
      <alignment vertical="center"/>
    </xf>
    <xf numFmtId="0" fontId="14" fillId="0" borderId="8" xfId="1" applyFont="1" applyFill="1" applyBorder="1" applyAlignment="1">
      <alignment horizontal="right" vertical="center" wrapText="1"/>
    </xf>
    <xf numFmtId="0" fontId="29" fillId="0" borderId="8" xfId="1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10" fillId="3" borderId="8" xfId="1" applyFont="1" applyFill="1" applyBorder="1" applyAlignment="1">
      <alignment vertical="center"/>
    </xf>
    <xf numFmtId="2" fontId="13" fillId="3" borderId="9" xfId="1" applyNumberFormat="1" applyFont="1" applyFill="1" applyBorder="1" applyAlignment="1">
      <alignment horizontal="right" vertical="center"/>
    </xf>
    <xf numFmtId="2" fontId="10" fillId="6" borderId="8" xfId="1" applyNumberFormat="1" applyFont="1" applyFill="1" applyBorder="1" applyAlignment="1">
      <alignment horizontal="right" vertical="center" wrapText="1"/>
    </xf>
    <xf numFmtId="0" fontId="6" fillId="6" borderId="8" xfId="1" applyFont="1" applyFill="1" applyBorder="1" applyAlignment="1">
      <alignment vertical="center"/>
    </xf>
    <xf numFmtId="0" fontId="13" fillId="3" borderId="0" xfId="1" applyFont="1" applyFill="1"/>
    <xf numFmtId="164" fontId="6" fillId="3" borderId="0" xfId="1" applyNumberFormat="1" applyFont="1" applyFill="1"/>
    <xf numFmtId="0" fontId="18" fillId="3" borderId="0" xfId="1" applyFont="1" applyFill="1" applyAlignment="1"/>
    <xf numFmtId="0" fontId="4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 wrapText="1"/>
    </xf>
    <xf numFmtId="0" fontId="2" fillId="3" borderId="8" xfId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center" vertical="center"/>
    </xf>
    <xf numFmtId="4" fontId="2" fillId="3" borderId="8" xfId="1" applyNumberFormat="1" applyFont="1" applyFill="1" applyBorder="1" applyAlignment="1">
      <alignment horizontal="right" vertical="center"/>
    </xf>
    <xf numFmtId="2" fontId="2" fillId="3" borderId="7" xfId="1" applyNumberFormat="1" applyFont="1" applyFill="1" applyBorder="1" applyAlignment="1">
      <alignment horizontal="center" vertical="center"/>
    </xf>
    <xf numFmtId="4" fontId="2" fillId="0" borderId="8" xfId="1" applyNumberFormat="1" applyFont="1" applyBorder="1" applyAlignment="1">
      <alignment horizontal="right" vertical="center"/>
    </xf>
    <xf numFmtId="0" fontId="4" fillId="2" borderId="8" xfId="1" applyFont="1" applyFill="1" applyBorder="1" applyAlignment="1">
      <alignment horizontal="right" vertical="center" wrapText="1"/>
    </xf>
    <xf numFmtId="3" fontId="2" fillId="2" borderId="8" xfId="1" applyNumberFormat="1" applyFont="1" applyFill="1" applyBorder="1" applyAlignment="1">
      <alignment horizontal="right" vertical="center"/>
    </xf>
    <xf numFmtId="0" fontId="35" fillId="3" borderId="8" xfId="1" applyFont="1" applyFill="1" applyBorder="1" applyAlignment="1">
      <alignment horizontal="left" vertical="center" wrapText="1"/>
    </xf>
    <xf numFmtId="3" fontId="2" fillId="0" borderId="8" xfId="1" applyNumberFormat="1" applyFont="1" applyBorder="1" applyAlignment="1">
      <alignment horizontal="right" vertical="center"/>
    </xf>
    <xf numFmtId="4" fontId="2" fillId="0" borderId="8" xfId="1" applyNumberFormat="1" applyBorder="1" applyAlignment="1">
      <alignment horizontal="right" vertical="center"/>
    </xf>
    <xf numFmtId="0" fontId="10" fillId="3" borderId="8" xfId="1" applyFont="1" applyFill="1" applyBorder="1" applyAlignment="1">
      <alignment horizontal="right" wrapText="1"/>
    </xf>
    <xf numFmtId="0" fontId="2" fillId="3" borderId="8" xfId="1" applyFill="1" applyBorder="1" applyAlignment="1">
      <alignment vertical="center" wrapText="1"/>
    </xf>
    <xf numFmtId="2" fontId="6" fillId="0" borderId="8" xfId="1" applyNumberFormat="1" applyFont="1" applyFill="1" applyBorder="1" applyAlignment="1">
      <alignment horizontal="right" vertical="center"/>
    </xf>
    <xf numFmtId="0" fontId="6" fillId="0" borderId="8" xfId="1" applyFont="1" applyFill="1" applyBorder="1" applyAlignment="1">
      <alignment horizontal="right" vertical="center"/>
    </xf>
    <xf numFmtId="9" fontId="5" fillId="0" borderId="0" xfId="1" applyNumberFormat="1" applyFont="1"/>
    <xf numFmtId="0" fontId="10" fillId="11" borderId="8" xfId="1" applyFont="1" applyFill="1" applyBorder="1" applyAlignment="1">
      <alignment horizontal="right" vertical="center" wrapText="1"/>
    </xf>
    <xf numFmtId="0" fontId="9" fillId="12" borderId="7" xfId="1" applyFont="1" applyFill="1" applyBorder="1" applyAlignment="1">
      <alignment horizontal="center" vertical="center"/>
    </xf>
    <xf numFmtId="0" fontId="10" fillId="12" borderId="8" xfId="1" applyFont="1" applyFill="1" applyBorder="1" applyAlignment="1">
      <alignment horizontal="right" vertical="center" wrapText="1"/>
    </xf>
    <xf numFmtId="4" fontId="9" fillId="12" borderId="8" xfId="1" applyNumberFormat="1" applyFont="1" applyFill="1" applyBorder="1" applyAlignment="1">
      <alignment horizontal="right" vertical="center"/>
    </xf>
    <xf numFmtId="0" fontId="32" fillId="0" borderId="0" xfId="1" applyFont="1" applyBorder="1"/>
    <xf numFmtId="0" fontId="6" fillId="0" borderId="0" xfId="1" applyFont="1" applyBorder="1"/>
    <xf numFmtId="4" fontId="9" fillId="0" borderId="8" xfId="1" applyNumberFormat="1" applyFont="1" applyFill="1" applyBorder="1" applyAlignment="1">
      <alignment horizontal="right" vertical="center"/>
    </xf>
    <xf numFmtId="2" fontId="6" fillId="0" borderId="8" xfId="1" applyNumberFormat="1" applyFont="1" applyFill="1" applyBorder="1" applyAlignment="1">
      <alignment horizontal="right" vertical="center" wrapText="1"/>
    </xf>
    <xf numFmtId="2" fontId="9" fillId="0" borderId="8" xfId="1" applyNumberFormat="1" applyFont="1" applyFill="1" applyBorder="1" applyAlignment="1">
      <alignment horizontal="right" vertical="center" wrapText="1"/>
    </xf>
    <xf numFmtId="1" fontId="29" fillId="0" borderId="8" xfId="1" applyNumberFormat="1" applyFont="1" applyFill="1" applyBorder="1" applyAlignment="1">
      <alignment vertical="center" wrapText="1"/>
    </xf>
    <xf numFmtId="2" fontId="29" fillId="0" borderId="8" xfId="1" applyNumberFormat="1" applyFont="1" applyFill="1" applyBorder="1" applyAlignment="1">
      <alignment vertical="center" wrapText="1"/>
    </xf>
    <xf numFmtId="0" fontId="9" fillId="0" borderId="8" xfId="9" applyFont="1" applyFill="1" applyBorder="1" applyAlignment="1">
      <alignment horizontal="left" wrapText="1"/>
    </xf>
    <xf numFmtId="0" fontId="9" fillId="0" borderId="8" xfId="9" applyFont="1" applyFill="1" applyBorder="1" applyAlignment="1">
      <alignment horizontal="left" vertical="center" wrapText="1"/>
    </xf>
    <xf numFmtId="0" fontId="14" fillId="0" borderId="8" xfId="1" applyFont="1" applyBorder="1" applyAlignment="1">
      <alignment horizontal="right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6" fillId="0" borderId="0" xfId="1" applyFont="1" applyFill="1" applyBorder="1"/>
    <xf numFmtId="1" fontId="6" fillId="0" borderId="0" xfId="1" applyNumberFormat="1" applyFont="1" applyFill="1" applyBorder="1"/>
    <xf numFmtId="4" fontId="13" fillId="0" borderId="0" xfId="1" applyNumberFormat="1" applyFont="1" applyFill="1" applyBorder="1"/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left" vertical="center"/>
    </xf>
    <xf numFmtId="0" fontId="13" fillId="0" borderId="0" xfId="1" applyFont="1" applyFill="1" applyBorder="1"/>
    <xf numFmtId="1" fontId="13" fillId="0" borderId="0" xfId="1" applyNumberFormat="1" applyFont="1" applyFill="1" applyBorder="1"/>
    <xf numFmtId="0" fontId="6" fillId="0" borderId="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9" fillId="0" borderId="8" xfId="1" applyFont="1" applyFill="1" applyBorder="1" applyAlignment="1">
      <alignment horizontal="center" vertical="center"/>
    </xf>
    <xf numFmtId="2" fontId="6" fillId="0" borderId="8" xfId="1" applyNumberFormat="1" applyFont="1" applyFill="1" applyBorder="1" applyAlignment="1">
      <alignment wrapText="1"/>
    </xf>
    <xf numFmtId="2" fontId="12" fillId="0" borderId="8" xfId="1" applyNumberFormat="1" applyFont="1" applyFill="1" applyBorder="1" applyAlignment="1">
      <alignment vertical="center"/>
    </xf>
    <xf numFmtId="2" fontId="6" fillId="0" borderId="8" xfId="1" applyNumberFormat="1" applyFont="1" applyFill="1" applyBorder="1" applyAlignment="1">
      <alignment vertical="center"/>
    </xf>
    <xf numFmtId="0" fontId="0" fillId="0" borderId="8" xfId="0" applyFill="1" applyBorder="1" applyAlignment="1">
      <alignment wrapText="1"/>
    </xf>
    <xf numFmtId="0" fontId="0" fillId="0" borderId="8" xfId="0" applyFont="1" applyFill="1" applyBorder="1" applyAlignment="1">
      <alignment wrapText="1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 wrapText="1"/>
    </xf>
    <xf numFmtId="2" fontId="0" fillId="0" borderId="8" xfId="0" applyNumberFormat="1" applyFill="1" applyBorder="1" applyAlignment="1">
      <alignment horizontal="right" vertical="center"/>
    </xf>
    <xf numFmtId="0" fontId="6" fillId="0" borderId="10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2" fontId="6" fillId="0" borderId="11" xfId="1" applyNumberFormat="1" applyFont="1" applyFill="1" applyBorder="1" applyAlignment="1"/>
    <xf numFmtId="2" fontId="13" fillId="0" borderId="12" xfId="1" applyNumberFormat="1" applyFont="1" applyFill="1" applyBorder="1" applyAlignment="1"/>
    <xf numFmtId="0" fontId="7" fillId="0" borderId="0" xfId="1" applyFont="1" applyFill="1" applyBorder="1"/>
    <xf numFmtId="2" fontId="0" fillId="0" borderId="9" xfId="0" applyNumberFormat="1" applyFill="1" applyBorder="1" applyAlignment="1">
      <alignment horizontal="right" vertical="center"/>
    </xf>
    <xf numFmtId="0" fontId="13" fillId="0" borderId="0" xfId="1" applyFont="1" applyFill="1"/>
    <xf numFmtId="0" fontId="8" fillId="0" borderId="0" xfId="1" applyFont="1" applyFill="1" applyAlignment="1">
      <alignment vertical="center"/>
    </xf>
    <xf numFmtId="0" fontId="18" fillId="0" borderId="0" xfId="1" applyFont="1" applyFill="1"/>
    <xf numFmtId="0" fontId="6" fillId="0" borderId="0" xfId="1" applyFont="1" applyFill="1"/>
    <xf numFmtId="0" fontId="24" fillId="0" borderId="0" xfId="1" applyFont="1" applyFill="1"/>
    <xf numFmtId="0" fontId="23" fillId="0" borderId="0" xfId="1" applyFont="1" applyFill="1" applyAlignment="1">
      <alignment horizontal="center" vertical="center" wrapText="1"/>
    </xf>
    <xf numFmtId="2" fontId="24" fillId="0" borderId="0" xfId="1" applyNumberFormat="1" applyFont="1" applyFill="1"/>
    <xf numFmtId="0" fontId="6" fillId="0" borderId="11" xfId="1" applyFont="1" applyFill="1" applyBorder="1" applyAlignment="1">
      <alignment horizontal="right"/>
    </xf>
    <xf numFmtId="4" fontId="13" fillId="0" borderId="12" xfId="1" applyNumberFormat="1" applyFont="1" applyFill="1" applyBorder="1" applyAlignment="1">
      <alignment horizontal="right"/>
    </xf>
    <xf numFmtId="0" fontId="32" fillId="0" borderId="0" xfId="1" applyFont="1" applyFill="1" applyBorder="1"/>
    <xf numFmtId="0" fontId="13" fillId="0" borderId="11" xfId="1" applyFont="1" applyBorder="1"/>
    <xf numFmtId="0" fontId="13" fillId="0" borderId="11" xfId="1" applyFont="1" applyFill="1" applyBorder="1"/>
    <xf numFmtId="0" fontId="32" fillId="3" borderId="8" xfId="1" applyFont="1" applyFill="1" applyBorder="1" applyAlignment="1">
      <alignment horizontal="center"/>
    </xf>
    <xf numFmtId="1" fontId="32" fillId="3" borderId="8" xfId="1" applyNumberFormat="1" applyFont="1" applyFill="1" applyBorder="1" applyAlignment="1">
      <alignment horizontal="center"/>
    </xf>
    <xf numFmtId="0" fontId="32" fillId="11" borderId="8" xfId="1" applyFont="1" applyFill="1" applyBorder="1" applyAlignment="1">
      <alignment horizontal="center"/>
    </xf>
    <xf numFmtId="1" fontId="32" fillId="11" borderId="8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10" fillId="3" borderId="8" xfId="1" applyFont="1" applyFill="1" applyBorder="1" applyAlignment="1">
      <alignment horizontal="center"/>
    </xf>
    <xf numFmtId="1" fontId="10" fillId="3" borderId="8" xfId="1" applyNumberFormat="1" applyFont="1" applyFill="1" applyBorder="1" applyAlignment="1">
      <alignment horizontal="center"/>
    </xf>
    <xf numFmtId="0" fontId="9" fillId="0" borderId="8" xfId="1" applyFont="1" applyFill="1" applyBorder="1" applyAlignment="1">
      <alignment horizontal="right"/>
    </xf>
    <xf numFmtId="2" fontId="9" fillId="3" borderId="8" xfId="1" applyNumberFormat="1" applyFont="1" applyFill="1" applyBorder="1" applyAlignment="1">
      <alignment horizontal="right"/>
    </xf>
    <xf numFmtId="1" fontId="9" fillId="3" borderId="8" xfId="1" applyNumberFormat="1" applyFont="1" applyFill="1" applyBorder="1" applyAlignment="1">
      <alignment horizontal="right"/>
    </xf>
    <xf numFmtId="0" fontId="9" fillId="0" borderId="8" xfId="1" applyFont="1" applyFill="1" applyBorder="1" applyAlignment="1"/>
    <xf numFmtId="1" fontId="9" fillId="3" borderId="8" xfId="1" applyNumberFormat="1" applyFont="1" applyFill="1" applyBorder="1" applyAlignment="1">
      <alignment horizontal="center"/>
    </xf>
    <xf numFmtId="0" fontId="9" fillId="11" borderId="8" xfId="1" applyFont="1" applyFill="1" applyBorder="1" applyAlignment="1">
      <alignment horizontal="center"/>
    </xf>
    <xf numFmtId="0" fontId="10" fillId="12" borderId="8" xfId="1" applyFont="1" applyFill="1" applyBorder="1" applyAlignment="1">
      <alignment horizontal="center" vertical="center"/>
    </xf>
    <xf numFmtId="0" fontId="9" fillId="12" borderId="8" xfId="1" applyFont="1" applyFill="1" applyBorder="1" applyAlignment="1">
      <alignment horizontal="center" vertical="center"/>
    </xf>
    <xf numFmtId="0" fontId="6" fillId="12" borderId="8" xfId="1" applyFont="1" applyFill="1" applyBorder="1" applyAlignment="1">
      <alignment horizontal="center"/>
    </xf>
    <xf numFmtId="1" fontId="6" fillId="12" borderId="8" xfId="1" applyNumberFormat="1" applyFont="1" applyFill="1" applyBorder="1" applyAlignment="1">
      <alignment horizontal="center"/>
    </xf>
    <xf numFmtId="0" fontId="9" fillId="12" borderId="8" xfId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 vertical="center"/>
    </xf>
    <xf numFmtId="1" fontId="9" fillId="3" borderId="8" xfId="1" applyNumberFormat="1" applyFont="1" applyFill="1" applyBorder="1" applyAlignment="1">
      <alignment horizontal="right" vertical="center"/>
    </xf>
    <xf numFmtId="1" fontId="9" fillId="0" borderId="8" xfId="1" applyNumberFormat="1" applyFont="1" applyBorder="1" applyAlignment="1">
      <alignment horizontal="right" vertical="center"/>
    </xf>
    <xf numFmtId="0" fontId="14" fillId="3" borderId="8" xfId="1" applyFont="1" applyFill="1" applyBorder="1" applyAlignment="1">
      <alignment horizontal="center" vertical="center"/>
    </xf>
    <xf numFmtId="2" fontId="14" fillId="3" borderId="8" xfId="1" applyNumberFormat="1" applyFont="1" applyFill="1" applyBorder="1" applyAlignment="1">
      <alignment horizontal="right" vertical="center"/>
    </xf>
    <xf numFmtId="1" fontId="14" fillId="0" borderId="8" xfId="1" applyNumberFormat="1" applyFont="1" applyBorder="1" applyAlignment="1">
      <alignment horizontal="right" vertical="center"/>
    </xf>
    <xf numFmtId="4" fontId="14" fillId="3" borderId="8" xfId="1" applyNumberFormat="1" applyFont="1" applyFill="1" applyBorder="1" applyAlignment="1">
      <alignment horizontal="right" vertical="center"/>
    </xf>
    <xf numFmtId="1" fontId="9" fillId="12" borderId="8" xfId="1" applyNumberFormat="1" applyFont="1" applyFill="1" applyBorder="1" applyAlignment="1">
      <alignment horizontal="right" vertical="center"/>
    </xf>
    <xf numFmtId="0" fontId="9" fillId="5" borderId="8" xfId="1" applyFont="1" applyFill="1" applyBorder="1" applyAlignment="1">
      <alignment horizontal="center" vertical="center"/>
    </xf>
    <xf numFmtId="1" fontId="9" fillId="5" borderId="8" xfId="1" applyNumberFormat="1" applyFont="1" applyFill="1" applyBorder="1" applyAlignment="1">
      <alignment horizontal="right" vertical="center"/>
    </xf>
    <xf numFmtId="0" fontId="9" fillId="2" borderId="8" xfId="1" applyFont="1" applyFill="1" applyBorder="1" applyAlignment="1">
      <alignment horizontal="center" vertical="center"/>
    </xf>
    <xf numFmtId="1" fontId="9" fillId="2" borderId="8" xfId="1" applyNumberFormat="1" applyFont="1" applyFill="1" applyBorder="1" applyAlignment="1">
      <alignment horizontal="right" vertical="center"/>
    </xf>
    <xf numFmtId="0" fontId="2" fillId="0" borderId="8" xfId="1" applyBorder="1" applyAlignment="1">
      <alignment horizontal="center" vertical="center"/>
    </xf>
    <xf numFmtId="0" fontId="9" fillId="3" borderId="8" xfId="1" applyFont="1" applyFill="1" applyBorder="1" applyAlignment="1">
      <alignment horizontal="right" vertical="center"/>
    </xf>
    <xf numFmtId="0" fontId="9" fillId="3" borderId="8" xfId="1" applyFont="1" applyFill="1" applyBorder="1" applyAlignment="1">
      <alignment horizontal="left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right" vertical="center" wrapText="1"/>
    </xf>
    <xf numFmtId="1" fontId="6" fillId="3" borderId="8" xfId="1" applyNumberFormat="1" applyFont="1" applyFill="1" applyBorder="1" applyAlignment="1">
      <alignment vertical="center" wrapText="1"/>
    </xf>
    <xf numFmtId="0" fontId="7" fillId="3" borderId="8" xfId="1" applyFont="1" applyFill="1" applyBorder="1" applyAlignment="1">
      <alignment vertical="center"/>
    </xf>
    <xf numFmtId="1" fontId="6" fillId="2" borderId="8" xfId="1" applyNumberFormat="1" applyFont="1" applyFill="1" applyBorder="1" applyAlignment="1">
      <alignment vertical="center" wrapText="1"/>
    </xf>
    <xf numFmtId="0" fontId="9" fillId="6" borderId="8" xfId="1" applyFont="1" applyFill="1" applyBorder="1" applyAlignment="1">
      <alignment horizontal="center" vertical="center"/>
    </xf>
    <xf numFmtId="1" fontId="6" fillId="6" borderId="8" xfId="1" applyNumberFormat="1" applyFont="1" applyFill="1" applyBorder="1" applyAlignment="1">
      <alignment vertical="center" wrapText="1"/>
    </xf>
    <xf numFmtId="0" fontId="6" fillId="0" borderId="8" xfId="1" applyFont="1" applyFill="1" applyBorder="1" applyAlignment="1">
      <alignment horizontal="center" wrapText="1"/>
    </xf>
    <xf numFmtId="0" fontId="14" fillId="3" borderId="8" xfId="1" applyFont="1" applyFill="1" applyBorder="1" applyAlignment="1">
      <alignment vertical="center"/>
    </xf>
    <xf numFmtId="1" fontId="29" fillId="3" borderId="8" xfId="1" applyNumberFormat="1" applyFont="1" applyFill="1" applyBorder="1" applyAlignment="1">
      <alignment vertical="center" wrapText="1"/>
    </xf>
    <xf numFmtId="0" fontId="34" fillId="3" borderId="8" xfId="1" applyFont="1" applyFill="1" applyBorder="1" applyAlignment="1">
      <alignment vertical="center"/>
    </xf>
    <xf numFmtId="2" fontId="14" fillId="3" borderId="8" xfId="1" applyNumberFormat="1" applyFont="1" applyFill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14" fillId="6" borderId="8" xfId="1" applyFont="1" applyFill="1" applyBorder="1" applyAlignment="1">
      <alignment horizontal="center" vertical="center"/>
    </xf>
    <xf numFmtId="1" fontId="29" fillId="6" borderId="8" xfId="1" applyNumberFormat="1" applyFont="1" applyFill="1" applyBorder="1" applyAlignment="1">
      <alignment vertical="center" wrapText="1"/>
    </xf>
    <xf numFmtId="0" fontId="9" fillId="7" borderId="8" xfId="1" applyFont="1" applyFill="1" applyBorder="1" applyAlignment="1">
      <alignment horizontal="center" vertical="center"/>
    </xf>
    <xf numFmtId="1" fontId="6" fillId="7" borderId="8" xfId="1" applyNumberFormat="1" applyFont="1" applyFill="1" applyBorder="1" applyAlignment="1">
      <alignment vertical="center" wrapText="1"/>
    </xf>
    <xf numFmtId="0" fontId="7" fillId="0" borderId="8" xfId="1" applyFont="1" applyBorder="1" applyAlignment="1">
      <alignment horizontal="center" vertical="center"/>
    </xf>
    <xf numFmtId="0" fontId="10" fillId="3" borderId="8" xfId="1" applyFont="1" applyFill="1" applyBorder="1" applyAlignment="1">
      <alignment horizontal="right" vertical="center" wrapText="1"/>
    </xf>
    <xf numFmtId="0" fontId="9" fillId="0" borderId="8" xfId="9" applyFont="1" applyFill="1" applyBorder="1" applyAlignment="1">
      <alignment horizontal="center" wrapText="1"/>
    </xf>
    <xf numFmtId="1" fontId="9" fillId="0" borderId="8" xfId="1" applyNumberFormat="1" applyFont="1" applyFill="1" applyBorder="1" applyAlignment="1">
      <alignment vertical="center" wrapText="1"/>
    </xf>
    <xf numFmtId="0" fontId="9" fillId="0" borderId="8" xfId="9" applyFont="1" applyFill="1" applyBorder="1" applyAlignment="1">
      <alignment horizontal="center" vertical="center" wrapText="1"/>
    </xf>
    <xf numFmtId="1" fontId="6" fillId="5" borderId="8" xfId="1" applyNumberFormat="1" applyFont="1" applyFill="1" applyBorder="1" applyAlignment="1">
      <alignment vertical="center" wrapText="1"/>
    </xf>
    <xf numFmtId="1" fontId="6" fillId="0" borderId="8" xfId="1" applyNumberFormat="1" applyFont="1" applyFill="1" applyBorder="1" applyAlignment="1">
      <alignment vertical="center" wrapText="1"/>
    </xf>
    <xf numFmtId="0" fontId="14" fillId="0" borderId="8" xfId="9" applyFont="1" applyFill="1" applyBorder="1" applyAlignment="1">
      <alignment horizontal="center" vertical="center" wrapText="1"/>
    </xf>
    <xf numFmtId="2" fontId="14" fillId="0" borderId="8" xfId="1" applyNumberFormat="1" applyFont="1" applyFill="1" applyBorder="1" applyAlignment="1">
      <alignment horizontal="right" vertical="center"/>
    </xf>
    <xf numFmtId="0" fontId="14" fillId="0" borderId="8" xfId="1" applyFont="1" applyFill="1" applyBorder="1" applyAlignment="1">
      <alignment horizontal="center" vertical="center"/>
    </xf>
    <xf numFmtId="0" fontId="9" fillId="10" borderId="8" xfId="1" applyFont="1" applyFill="1" applyBorder="1" applyAlignment="1">
      <alignment horizontal="center" vertical="center"/>
    </xf>
    <xf numFmtId="1" fontId="6" fillId="10" borderId="8" xfId="1" applyNumberFormat="1" applyFont="1" applyFill="1" applyBorder="1" applyAlignment="1">
      <alignment vertical="center" wrapText="1"/>
    </xf>
    <xf numFmtId="0" fontId="10" fillId="3" borderId="8" xfId="1" applyFont="1" applyFill="1" applyBorder="1" applyAlignment="1">
      <alignment horizontal="center" vertical="center"/>
    </xf>
    <xf numFmtId="0" fontId="36" fillId="3" borderId="8" xfId="1" applyFont="1" applyFill="1" applyBorder="1" applyAlignment="1">
      <alignment horizontal="center" vertical="center"/>
    </xf>
    <xf numFmtId="1" fontId="29" fillId="3" borderId="8" xfId="1" applyNumberFormat="1" applyFont="1" applyFill="1" applyBorder="1" applyAlignment="1">
      <alignment vertical="center"/>
    </xf>
    <xf numFmtId="2" fontId="29" fillId="3" borderId="8" xfId="1" applyNumberFormat="1" applyFont="1" applyFill="1" applyBorder="1" applyAlignment="1">
      <alignment vertical="center"/>
    </xf>
    <xf numFmtId="1" fontId="6" fillId="3" borderId="8" xfId="1" applyNumberFormat="1" applyFont="1" applyFill="1" applyBorder="1" applyAlignment="1">
      <alignment vertical="center"/>
    </xf>
    <xf numFmtId="2" fontId="6" fillId="3" borderId="8" xfId="1" applyNumberFormat="1" applyFont="1" applyFill="1" applyBorder="1" applyAlignment="1">
      <alignment vertical="center"/>
    </xf>
    <xf numFmtId="1" fontId="29" fillId="0" borderId="8" xfId="1" applyNumberFormat="1" applyFont="1" applyFill="1" applyBorder="1" applyAlignment="1">
      <alignment vertical="center"/>
    </xf>
    <xf numFmtId="0" fontId="32" fillId="3" borderId="7" xfId="1" applyFont="1" applyFill="1" applyBorder="1" applyAlignment="1">
      <alignment horizontal="center"/>
    </xf>
    <xf numFmtId="0" fontId="10" fillId="11" borderId="7" xfId="1" applyFont="1" applyFill="1" applyBorder="1" applyAlignment="1">
      <alignment horizontal="center"/>
    </xf>
    <xf numFmtId="0" fontId="32" fillId="11" borderId="9" xfId="1" applyFont="1" applyFill="1" applyBorder="1" applyAlignment="1">
      <alignment horizontal="center"/>
    </xf>
    <xf numFmtId="0" fontId="9" fillId="3" borderId="7" xfId="1" applyFont="1" applyFill="1" applyBorder="1" applyAlignment="1">
      <alignment horizontal="center"/>
    </xf>
    <xf numFmtId="0" fontId="9" fillId="0" borderId="9" xfId="1" applyFont="1" applyFill="1" applyBorder="1" applyAlignment="1">
      <alignment horizontal="right"/>
    </xf>
    <xf numFmtId="0" fontId="32" fillId="11" borderId="7" xfId="1" applyFont="1" applyFill="1" applyBorder="1" applyAlignment="1">
      <alignment horizontal="center"/>
    </xf>
    <xf numFmtId="0" fontId="10" fillId="11" borderId="9" xfId="1" applyFont="1" applyFill="1" applyBorder="1" applyAlignment="1">
      <alignment horizontal="right"/>
    </xf>
    <xf numFmtId="0" fontId="10" fillId="3" borderId="9" xfId="1" applyFont="1" applyFill="1" applyBorder="1" applyAlignment="1">
      <alignment horizontal="right"/>
    </xf>
    <xf numFmtId="0" fontId="10" fillId="12" borderId="7" xfId="1" applyFont="1" applyFill="1" applyBorder="1" applyAlignment="1">
      <alignment horizontal="center" vertical="center"/>
    </xf>
    <xf numFmtId="0" fontId="9" fillId="12" borderId="9" xfId="1" applyFont="1" applyFill="1" applyBorder="1" applyAlignment="1">
      <alignment horizontal="center"/>
    </xf>
    <xf numFmtId="2" fontId="6" fillId="3" borderId="9" xfId="1" applyNumberFormat="1" applyFont="1" applyFill="1" applyBorder="1" applyAlignment="1">
      <alignment horizontal="right" vertical="center"/>
    </xf>
    <xf numFmtId="2" fontId="13" fillId="12" borderId="9" xfId="1" applyNumberFormat="1" applyFont="1" applyFill="1" applyBorder="1" applyAlignment="1">
      <alignment horizontal="right" vertical="center"/>
    </xf>
    <xf numFmtId="2" fontId="6" fillId="5" borderId="9" xfId="1" applyNumberFormat="1" applyFont="1" applyFill="1" applyBorder="1" applyAlignment="1">
      <alignment horizontal="right" vertical="center"/>
    </xf>
    <xf numFmtId="2" fontId="6" fillId="2" borderId="9" xfId="1" applyNumberFormat="1" applyFont="1" applyFill="1" applyBorder="1" applyAlignment="1">
      <alignment horizontal="right" vertical="center"/>
    </xf>
    <xf numFmtId="2" fontId="13" fillId="2" borderId="9" xfId="1" applyNumberFormat="1" applyFont="1" applyFill="1" applyBorder="1" applyAlignment="1">
      <alignment horizontal="right" vertical="center"/>
    </xf>
    <xf numFmtId="2" fontId="6" fillId="6" borderId="9" xfId="1" applyNumberFormat="1" applyFont="1" applyFill="1" applyBorder="1" applyAlignment="1">
      <alignment horizontal="right" vertical="center"/>
    </xf>
    <xf numFmtId="2" fontId="29" fillId="3" borderId="9" xfId="1" applyNumberFormat="1" applyFont="1" applyFill="1" applyBorder="1" applyAlignment="1">
      <alignment horizontal="right"/>
    </xf>
    <xf numFmtId="2" fontId="6" fillId="3" borderId="9" xfId="1" applyNumberFormat="1" applyFont="1" applyFill="1" applyBorder="1" applyAlignment="1">
      <alignment horizontal="right"/>
    </xf>
    <xf numFmtId="2" fontId="6" fillId="0" borderId="9" xfId="1" applyNumberFormat="1" applyFont="1" applyFill="1" applyBorder="1" applyAlignment="1">
      <alignment horizontal="right" vertical="center"/>
    </xf>
    <xf numFmtId="2" fontId="13" fillId="0" borderId="9" xfId="1" applyNumberFormat="1" applyFont="1" applyFill="1" applyBorder="1" applyAlignment="1">
      <alignment horizontal="right" vertical="center"/>
    </xf>
    <xf numFmtId="2" fontId="29" fillId="3" borderId="9" xfId="1" applyNumberFormat="1" applyFont="1" applyFill="1" applyBorder="1" applyAlignment="1">
      <alignment horizontal="right" vertical="center"/>
    </xf>
    <xf numFmtId="2" fontId="13" fillId="6" borderId="9" xfId="1" applyNumberFormat="1" applyFont="1" applyFill="1" applyBorder="1" applyAlignment="1">
      <alignment horizontal="right"/>
    </xf>
    <xf numFmtId="2" fontId="6" fillId="7" borderId="9" xfId="1" applyNumberFormat="1" applyFont="1" applyFill="1" applyBorder="1" applyAlignment="1">
      <alignment horizontal="right"/>
    </xf>
    <xf numFmtId="2" fontId="13" fillId="3" borderId="9" xfId="1" applyNumberFormat="1" applyFont="1" applyFill="1" applyBorder="1" applyAlignment="1">
      <alignment horizontal="right"/>
    </xf>
    <xf numFmtId="2" fontId="9" fillId="0" borderId="9" xfId="1" applyNumberFormat="1" applyFont="1" applyFill="1" applyBorder="1" applyAlignment="1">
      <alignment horizontal="right" vertical="center"/>
    </xf>
    <xf numFmtId="2" fontId="13" fillId="7" borderId="9" xfId="1" applyNumberFormat="1" applyFont="1" applyFill="1" applyBorder="1" applyAlignment="1">
      <alignment horizontal="right"/>
    </xf>
    <xf numFmtId="2" fontId="6" fillId="5" borderId="9" xfId="1" applyNumberFormat="1" applyFont="1" applyFill="1" applyBorder="1" applyAlignment="1">
      <alignment horizontal="right"/>
    </xf>
    <xf numFmtId="2" fontId="29" fillId="0" borderId="9" xfId="1" applyNumberFormat="1" applyFont="1" applyFill="1" applyBorder="1" applyAlignment="1">
      <alignment horizontal="right"/>
    </xf>
    <xf numFmtId="2" fontId="13" fillId="6" borderId="9" xfId="1" applyNumberFormat="1" applyFont="1" applyFill="1" applyBorder="1" applyAlignment="1">
      <alignment horizontal="right" vertical="center"/>
    </xf>
    <xf numFmtId="2" fontId="13" fillId="6" borderId="10" xfId="1" applyNumberFormat="1" applyFont="1" applyFill="1" applyBorder="1" applyAlignment="1">
      <alignment horizontal="right" vertical="center"/>
    </xf>
    <xf numFmtId="2" fontId="13" fillId="6" borderId="11" xfId="1" applyNumberFormat="1" applyFont="1" applyFill="1" applyBorder="1" applyAlignment="1">
      <alignment horizontal="right" vertical="center"/>
    </xf>
    <xf numFmtId="2" fontId="13" fillId="6" borderId="12" xfId="1" applyNumberFormat="1" applyFont="1" applyFill="1" applyBorder="1" applyAlignment="1">
      <alignment horizontal="right" vertical="center"/>
    </xf>
    <xf numFmtId="0" fontId="32" fillId="2" borderId="8" xfId="1" applyFont="1" applyFill="1" applyBorder="1" applyAlignment="1">
      <alignment horizontal="center"/>
    </xf>
    <xf numFmtId="0" fontId="9" fillId="3" borderId="8" xfId="1" applyFont="1" applyFill="1" applyBorder="1" applyAlignment="1">
      <alignment horizontal="right"/>
    </xf>
    <xf numFmtId="4" fontId="9" fillId="3" borderId="8" xfId="1" applyNumberFormat="1" applyFont="1" applyFill="1" applyBorder="1" applyAlignment="1">
      <alignment horizontal="right"/>
    </xf>
    <xf numFmtId="0" fontId="2" fillId="3" borderId="8" xfId="1" applyFont="1" applyFill="1" applyBorder="1" applyAlignment="1">
      <alignment horizontal="right"/>
    </xf>
    <xf numFmtId="2" fontId="2" fillId="3" borderId="8" xfId="1" applyNumberFormat="1" applyFont="1" applyFill="1" applyBorder="1" applyAlignment="1">
      <alignment horizontal="right"/>
    </xf>
    <xf numFmtId="0" fontId="2" fillId="3" borderId="8" xfId="1" applyFont="1" applyFill="1" applyBorder="1" applyAlignment="1">
      <alignment horizontal="left" wrapText="1"/>
    </xf>
    <xf numFmtId="0" fontId="2" fillId="3" borderId="8" xfId="1" applyFont="1" applyFill="1" applyBorder="1" applyAlignment="1">
      <alignment horizontal="center" vertical="center"/>
    </xf>
    <xf numFmtId="0" fontId="2" fillId="3" borderId="8" xfId="1" applyFont="1" applyFill="1" applyBorder="1" applyAlignment="1">
      <alignment horizontal="left" vertical="center"/>
    </xf>
    <xf numFmtId="3" fontId="2" fillId="3" borderId="8" xfId="1" applyNumberFormat="1" applyFont="1" applyFill="1" applyBorder="1" applyAlignment="1">
      <alignment horizontal="right" vertical="center"/>
    </xf>
    <xf numFmtId="0" fontId="35" fillId="2" borderId="8" xfId="1" applyFont="1" applyFill="1" applyBorder="1" applyAlignment="1">
      <alignment horizontal="left" vertical="center"/>
    </xf>
    <xf numFmtId="3" fontId="35" fillId="2" borderId="8" xfId="1" applyNumberFormat="1" applyFont="1" applyFill="1" applyBorder="1" applyAlignment="1">
      <alignment horizontal="right" vertical="center"/>
    </xf>
    <xf numFmtId="0" fontId="35" fillId="3" borderId="8" xfId="1" applyFont="1" applyFill="1" applyBorder="1" applyAlignment="1">
      <alignment horizontal="left" vertical="center"/>
    </xf>
    <xf numFmtId="3" fontId="35" fillId="0" borderId="8" xfId="1" applyNumberFormat="1" applyFont="1" applyBorder="1" applyAlignment="1">
      <alignment horizontal="right" vertical="center"/>
    </xf>
    <xf numFmtId="0" fontId="2" fillId="0" borderId="8" xfId="1" applyBorder="1" applyAlignment="1">
      <alignment horizontal="right" vertical="center"/>
    </xf>
    <xf numFmtId="0" fontId="2" fillId="3" borderId="8" xfId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/>
    </xf>
    <xf numFmtId="0" fontId="32" fillId="2" borderId="9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2" fontId="9" fillId="3" borderId="9" xfId="1" applyNumberFormat="1" applyFont="1" applyFill="1" applyBorder="1" applyAlignment="1">
      <alignment horizontal="right"/>
    </xf>
    <xf numFmtId="4" fontId="4" fillId="2" borderId="9" xfId="1" applyNumberFormat="1" applyFont="1" applyFill="1" applyBorder="1" applyAlignment="1">
      <alignment horizontal="right" vertical="center"/>
    </xf>
    <xf numFmtId="3" fontId="2" fillId="3" borderId="9" xfId="1" applyNumberFormat="1" applyFont="1" applyFill="1" applyBorder="1" applyAlignment="1">
      <alignment horizontal="right" vertical="center"/>
    </xf>
    <xf numFmtId="0" fontId="9" fillId="3" borderId="10" xfId="1" applyFont="1" applyFill="1" applyBorder="1" applyAlignment="1">
      <alignment horizontal="center" vertical="center"/>
    </xf>
    <xf numFmtId="0" fontId="13" fillId="3" borderId="11" xfId="1" applyFont="1" applyFill="1" applyBorder="1"/>
    <xf numFmtId="0" fontId="12" fillId="3" borderId="11" xfId="1" applyFont="1" applyFill="1" applyBorder="1" applyAlignment="1">
      <alignment horizontal="center" vertical="center"/>
    </xf>
    <xf numFmtId="4" fontId="13" fillId="3" borderId="12" xfId="1" applyNumberFormat="1" applyFont="1" applyFill="1" applyBorder="1"/>
    <xf numFmtId="0" fontId="9" fillId="3" borderId="0" xfId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23" fillId="0" borderId="0" xfId="1" applyFont="1" applyFill="1" applyBorder="1"/>
    <xf numFmtId="0" fontId="24" fillId="0" borderId="0" xfId="1" applyFont="1" applyFill="1" applyBorder="1" applyAlignment="1">
      <alignment horizontal="center"/>
    </xf>
    <xf numFmtId="0" fontId="24" fillId="0" borderId="0" xfId="1" applyFont="1" applyFill="1" applyBorder="1"/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2" fontId="7" fillId="0" borderId="0" xfId="1" applyNumberFormat="1" applyFont="1" applyFill="1" applyBorder="1"/>
    <xf numFmtId="0" fontId="2" fillId="0" borderId="0" xfId="1" applyBorder="1" applyAlignment="1">
      <alignment horizontal="center" vertical="center"/>
    </xf>
    <xf numFmtId="0" fontId="13" fillId="0" borderId="8" xfId="1" applyFont="1" applyBorder="1" applyAlignment="1">
      <alignment horizontal="right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0" fontId="32" fillId="3" borderId="15" xfId="1" applyFont="1" applyFill="1" applyBorder="1" applyAlignment="1">
      <alignment horizontal="center"/>
    </xf>
    <xf numFmtId="0" fontId="32" fillId="3" borderId="16" xfId="1" applyFont="1" applyFill="1" applyBorder="1" applyAlignment="1">
      <alignment horizontal="center"/>
    </xf>
    <xf numFmtId="0" fontId="32" fillId="3" borderId="17" xfId="1" applyFont="1" applyFill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6" fillId="3" borderId="0" xfId="1" applyFont="1" applyFill="1" applyAlignment="1"/>
    <xf numFmtId="0" fontId="7" fillId="3" borderId="0" xfId="1" applyFont="1" applyFill="1" applyAlignment="1"/>
    <xf numFmtId="1" fontId="32" fillId="3" borderId="16" xfId="1" applyNumberFormat="1" applyFont="1" applyFill="1" applyBorder="1" applyAlignment="1">
      <alignment horizontal="center"/>
    </xf>
    <xf numFmtId="0" fontId="6" fillId="2" borderId="21" xfId="1" applyFont="1" applyFill="1" applyBorder="1" applyAlignment="1">
      <alignment horizontal="center"/>
    </xf>
    <xf numFmtId="0" fontId="6" fillId="2" borderId="29" xfId="1" applyFont="1" applyFill="1" applyBorder="1" applyAlignment="1">
      <alignment horizontal="center"/>
    </xf>
    <xf numFmtId="0" fontId="6" fillId="2" borderId="22" xfId="1" applyFont="1" applyFill="1" applyBorder="1" applyAlignment="1">
      <alignment horizontal="center"/>
    </xf>
    <xf numFmtId="0" fontId="6" fillId="2" borderId="29" xfId="1" applyFont="1" applyFill="1" applyBorder="1" applyAlignment="1">
      <alignment horizontal="center" wrapText="1"/>
    </xf>
    <xf numFmtId="0" fontId="6" fillId="2" borderId="23" xfId="1" applyFont="1" applyFill="1" applyBorder="1" applyAlignment="1">
      <alignment horizontal="center"/>
    </xf>
    <xf numFmtId="0" fontId="6" fillId="2" borderId="24" xfId="1" applyFont="1" applyFill="1" applyBorder="1" applyAlignment="1">
      <alignment horizontal="center"/>
    </xf>
    <xf numFmtId="0" fontId="6" fillId="2" borderId="30" xfId="1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6" fillId="2" borderId="30" xfId="1" applyFont="1" applyFill="1" applyBorder="1" applyAlignment="1">
      <alignment horizontal="center" wrapText="1"/>
    </xf>
    <xf numFmtId="4" fontId="2" fillId="2" borderId="30" xfId="1" applyNumberFormat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/>
    </xf>
    <xf numFmtId="0" fontId="6" fillId="2" borderId="26" xfId="1" applyFont="1" applyFill="1" applyBorder="1" applyAlignment="1">
      <alignment horizontal="center"/>
    </xf>
    <xf numFmtId="0" fontId="6" fillId="2" borderId="16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/>
    </xf>
    <xf numFmtId="0" fontId="6" fillId="2" borderId="16" xfId="1" applyFont="1" applyFill="1" applyBorder="1" applyAlignment="1">
      <alignment horizontal="center" wrapText="1"/>
    </xf>
    <xf numFmtId="0" fontId="6" fillId="2" borderId="28" xfId="1" applyFont="1" applyFill="1" applyBorder="1" applyAlignment="1">
      <alignment horizontal="center"/>
    </xf>
    <xf numFmtId="0" fontId="19" fillId="0" borderId="0" xfId="1" applyFont="1" applyAlignment="1">
      <alignment horizontal="center"/>
    </xf>
    <xf numFmtId="0" fontId="5" fillId="0" borderId="0" xfId="1" applyFont="1" applyAlignment="1">
      <alignment horizontal="left" vertical="center" wrapText="1"/>
    </xf>
    <xf numFmtId="0" fontId="18" fillId="2" borderId="13" xfId="1" applyFont="1" applyFill="1" applyBorder="1" applyAlignment="1">
      <alignment horizontal="center" vertical="center" wrapText="1"/>
    </xf>
    <xf numFmtId="0" fontId="18" fillId="2" borderId="14" xfId="1" applyFont="1" applyFill="1" applyBorder="1" applyAlignment="1">
      <alignment horizontal="center" vertical="center" wrapText="1"/>
    </xf>
    <xf numFmtId="0" fontId="13" fillId="3" borderId="0" xfId="1" applyFont="1" applyFill="1" applyAlignment="1">
      <alignment horizontal="center" wrapText="1"/>
    </xf>
    <xf numFmtId="0" fontId="24" fillId="3" borderId="0" xfId="1" applyFont="1" applyFill="1" applyAlignment="1">
      <alignment horizontal="center"/>
    </xf>
    <xf numFmtId="0" fontId="31" fillId="3" borderId="18" xfId="1" applyFont="1" applyFill="1" applyBorder="1" applyAlignment="1">
      <alignment horizontal="center"/>
    </xf>
    <xf numFmtId="0" fontId="7" fillId="3" borderId="19" xfId="1" applyFont="1" applyFill="1" applyBorder="1" applyAlignment="1">
      <alignment horizontal="center"/>
    </xf>
    <xf numFmtId="0" fontId="7" fillId="3" borderId="20" xfId="1" applyFont="1" applyFill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6" fillId="3" borderId="0" xfId="1" applyFont="1" applyFill="1" applyAlignment="1"/>
    <xf numFmtId="0" fontId="7" fillId="3" borderId="0" xfId="1" applyFont="1" applyFill="1" applyAlignment="1"/>
    <xf numFmtId="2" fontId="6" fillId="3" borderId="0" xfId="1" applyNumberFormat="1" applyFont="1" applyFill="1" applyAlignment="1">
      <alignment horizontal="center"/>
    </xf>
    <xf numFmtId="2" fontId="7" fillId="3" borderId="0" xfId="1" applyNumberFormat="1" applyFont="1" applyFill="1" applyAlignment="1"/>
    <xf numFmtId="0" fontId="26" fillId="3" borderId="0" xfId="1" applyFont="1" applyFill="1" applyAlignment="1">
      <alignment horizontal="center"/>
    </xf>
    <xf numFmtId="0" fontId="24" fillId="3" borderId="0" xfId="1" applyFont="1" applyFill="1" applyAlignment="1"/>
    <xf numFmtId="0" fontId="13" fillId="0" borderId="0" xfId="1" applyFont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center" vertical="center" wrapText="1"/>
    </xf>
    <xf numFmtId="4" fontId="2" fillId="2" borderId="22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4" fontId="2" fillId="2" borderId="16" xfId="1" applyNumberFormat="1" applyFont="1" applyFill="1" applyBorder="1" applyAlignment="1">
      <alignment horizontal="center" vertical="center" wrapText="1"/>
    </xf>
    <xf numFmtId="4" fontId="2" fillId="2" borderId="27" xfId="1" applyNumberFormat="1" applyFont="1" applyFill="1" applyBorder="1" applyAlignment="1">
      <alignment horizontal="center" vertical="center" wrapText="1"/>
    </xf>
    <xf numFmtId="0" fontId="37" fillId="11" borderId="8" xfId="1" applyFont="1" applyFill="1" applyBorder="1" applyAlignment="1">
      <alignment horizontal="center" wrapText="1"/>
    </xf>
    <xf numFmtId="0" fontId="9" fillId="3" borderId="8" xfId="1" applyFont="1" applyFill="1" applyBorder="1" applyAlignment="1">
      <alignment horizontal="left" wrapText="1"/>
    </xf>
    <xf numFmtId="0" fontId="2" fillId="0" borderId="8" xfId="1" applyFont="1" applyBorder="1" applyAlignment="1">
      <alignment horizontal="left" vertical="center" wrapText="1"/>
    </xf>
    <xf numFmtId="0" fontId="9" fillId="8" borderId="7" xfId="1" applyFont="1" applyFill="1" applyBorder="1" applyAlignment="1">
      <alignment horizontal="center" vertical="center"/>
    </xf>
    <xf numFmtId="0" fontId="14" fillId="8" borderId="8" xfId="1" applyFont="1" applyFill="1" applyBorder="1" applyAlignment="1">
      <alignment horizontal="center" vertical="center"/>
    </xf>
    <xf numFmtId="2" fontId="29" fillId="8" borderId="8" xfId="1" applyNumberFormat="1" applyFont="1" applyFill="1" applyBorder="1" applyAlignment="1">
      <alignment vertical="center" wrapText="1"/>
    </xf>
    <xf numFmtId="1" fontId="29" fillId="8" borderId="8" xfId="1" applyNumberFormat="1" applyFont="1" applyFill="1" applyBorder="1" applyAlignment="1">
      <alignment vertical="center" wrapText="1"/>
    </xf>
    <xf numFmtId="2" fontId="6" fillId="8" borderId="8" xfId="1" applyNumberFormat="1" applyFont="1" applyFill="1" applyBorder="1" applyAlignment="1">
      <alignment vertical="center" wrapText="1"/>
    </xf>
    <xf numFmtId="2" fontId="13" fillId="8" borderId="9" xfId="1" applyNumberFormat="1" applyFont="1" applyFill="1" applyBorder="1" applyAlignment="1">
      <alignment horizontal="right"/>
    </xf>
    <xf numFmtId="0" fontId="9" fillId="9" borderId="7" xfId="1" applyFont="1" applyFill="1" applyBorder="1" applyAlignment="1">
      <alignment horizontal="center" vertical="center"/>
    </xf>
    <xf numFmtId="0" fontId="10" fillId="9" borderId="8" xfId="1" applyFont="1" applyFill="1" applyBorder="1" applyAlignment="1">
      <alignment vertical="center" wrapText="1"/>
    </xf>
    <xf numFmtId="0" fontId="9" fillId="9" borderId="8" xfId="1" applyFont="1" applyFill="1" applyBorder="1" applyAlignment="1">
      <alignment horizontal="center" vertical="center"/>
    </xf>
    <xf numFmtId="2" fontId="6" fillId="9" borderId="8" xfId="1" applyNumberFormat="1" applyFont="1" applyFill="1" applyBorder="1" applyAlignment="1">
      <alignment vertical="center" wrapText="1"/>
    </xf>
    <xf numFmtId="1" fontId="6" fillId="9" borderId="8" xfId="1" applyNumberFormat="1" applyFont="1" applyFill="1" applyBorder="1" applyAlignment="1">
      <alignment vertical="center" wrapText="1"/>
    </xf>
    <xf numFmtId="2" fontId="6" fillId="9" borderId="9" xfId="1" applyNumberFormat="1" applyFont="1" applyFill="1" applyBorder="1" applyAlignment="1">
      <alignment horizontal="right"/>
    </xf>
    <xf numFmtId="2" fontId="6" fillId="3" borderId="8" xfId="1" applyNumberFormat="1" applyFont="1" applyFill="1" applyBorder="1" applyAlignment="1">
      <alignment horizontal="right" vertical="center" wrapText="1"/>
    </xf>
    <xf numFmtId="0" fontId="14" fillId="0" borderId="8" xfId="1" applyFont="1" applyBorder="1" applyAlignment="1">
      <alignment horizontal="center" vertical="center"/>
    </xf>
    <xf numFmtId="2" fontId="13" fillId="9" borderId="9" xfId="1" applyNumberFormat="1" applyFont="1" applyFill="1" applyBorder="1" applyAlignment="1">
      <alignment horizontal="right"/>
    </xf>
    <xf numFmtId="0" fontId="9" fillId="10" borderId="7" xfId="1" applyFont="1" applyFill="1" applyBorder="1" applyAlignment="1">
      <alignment horizontal="center" vertical="center"/>
    </xf>
    <xf numFmtId="0" fontId="10" fillId="10" borderId="8" xfId="1" applyFont="1" applyFill="1" applyBorder="1" applyAlignment="1">
      <alignment vertical="center" wrapText="1"/>
    </xf>
    <xf numFmtId="2" fontId="6" fillId="10" borderId="9" xfId="1" applyNumberFormat="1" applyFont="1" applyFill="1" applyBorder="1" applyAlignment="1">
      <alignment horizontal="right"/>
    </xf>
    <xf numFmtId="2" fontId="13" fillId="10" borderId="9" xfId="1" applyNumberFormat="1" applyFont="1" applyFill="1" applyBorder="1" applyAlignment="1">
      <alignment horizontal="right" vertical="center"/>
    </xf>
    <xf numFmtId="0" fontId="29" fillId="3" borderId="8" xfId="1" applyFont="1" applyFill="1" applyBorder="1" applyAlignment="1">
      <alignment horizontal="right" vertical="center"/>
    </xf>
    <xf numFmtId="2" fontId="29" fillId="3" borderId="8" xfId="1" applyNumberFormat="1" applyFont="1" applyFill="1" applyBorder="1" applyAlignment="1">
      <alignment horizontal="right" vertical="center"/>
    </xf>
    <xf numFmtId="0" fontId="34" fillId="3" borderId="8" xfId="1" applyFont="1" applyFill="1" applyBorder="1" applyAlignment="1">
      <alignment horizontal="right" vertical="center"/>
    </xf>
    <xf numFmtId="1" fontId="29" fillId="3" borderId="8" xfId="1" applyNumberFormat="1" applyFont="1" applyFill="1" applyBorder="1" applyAlignment="1">
      <alignment horizontal="right" vertical="center"/>
    </xf>
    <xf numFmtId="0" fontId="6" fillId="3" borderId="8" xfId="1" applyFont="1" applyFill="1" applyBorder="1" applyAlignment="1">
      <alignment horizontal="right" vertical="center"/>
    </xf>
    <xf numFmtId="1" fontId="6" fillId="3" borderId="8" xfId="1" applyNumberFormat="1" applyFont="1" applyFill="1" applyBorder="1" applyAlignment="1">
      <alignment horizontal="right" vertical="center"/>
    </xf>
    <xf numFmtId="0" fontId="7" fillId="6" borderId="8" xfId="1" applyFont="1" applyFill="1" applyBorder="1" applyAlignment="1">
      <alignment horizontal="right" vertical="center"/>
    </xf>
    <xf numFmtId="0" fontId="6" fillId="6" borderId="8" xfId="1" applyFont="1" applyFill="1" applyBorder="1" applyAlignment="1">
      <alignment horizontal="right" vertical="center"/>
    </xf>
    <xf numFmtId="1" fontId="6" fillId="6" borderId="8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/>
    </xf>
  </cellXfs>
  <cellStyles count="10">
    <cellStyle name="Comma 2" xfId="4"/>
    <cellStyle name="Normal" xfId="0" builtinId="0"/>
    <cellStyle name="Normal 2" xfId="1"/>
    <cellStyle name="Normal 2 2" xfId="2"/>
    <cellStyle name="Normal 2 2 2" xfId="9"/>
    <cellStyle name="Normal 2 3" xfId="5"/>
    <cellStyle name="Normal 3" xfId="3"/>
    <cellStyle name="Normal 4" xfId="6"/>
    <cellStyle name="Normal 4 2" xfId="7"/>
    <cellStyle name="Normal 5" xfId="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Stefanova/Desktop/&#1058;&#1066;&#1056;&#1043;&#1054;&#1042;&#1045;/&#1058;&#1058;001391RepairWorksFilterPlants/KSS_PSPV%20Bistritza-lastR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С_Oбобщена "/>
      <sheetName val="KCC Констр - покрив"/>
      <sheetName val="КСС конструктивна-вътрешни СМР"/>
      <sheetName val="КСС архитектурна"/>
      <sheetName val="КСС В и К"/>
      <sheetName val="КСС електро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E19" sqref="E19"/>
    </sheetView>
  </sheetViews>
  <sheetFormatPr defaultRowHeight="18" x14ac:dyDescent="0.25"/>
  <cols>
    <col min="1" max="1" width="5.140625" style="87" customWidth="1"/>
    <col min="2" max="2" width="48.140625" style="87" customWidth="1"/>
    <col min="3" max="3" width="21.42578125" style="87" customWidth="1"/>
    <col min="4" max="16384" width="9.140625" style="87"/>
  </cols>
  <sheetData>
    <row r="1" spans="1:5" s="86" customFormat="1" x14ac:dyDescent="0.25">
      <c r="A1" s="430" t="s">
        <v>67</v>
      </c>
      <c r="B1" s="430"/>
      <c r="C1" s="430"/>
    </row>
    <row r="2" spans="1:5" s="86" customFormat="1" x14ac:dyDescent="0.25">
      <c r="A2" s="82"/>
      <c r="B2" s="82"/>
      <c r="C2" s="82"/>
    </row>
    <row r="3" spans="1:5" ht="46.5" customHeight="1" x14ac:dyDescent="0.25">
      <c r="A3" s="431" t="s">
        <v>71</v>
      </c>
      <c r="B3" s="431"/>
      <c r="C3" s="431"/>
    </row>
    <row r="5" spans="1:5" ht="18.75" thickBot="1" x14ac:dyDescent="0.3"/>
    <row r="6" spans="1:5" ht="17.25" customHeight="1" x14ac:dyDescent="0.25">
      <c r="A6" s="432" t="s">
        <v>68</v>
      </c>
      <c r="B6" s="432" t="s">
        <v>69</v>
      </c>
      <c r="C6" s="432" t="s">
        <v>70</v>
      </c>
      <c r="D6" s="88"/>
    </row>
    <row r="7" spans="1:5" ht="18.75" thickBot="1" x14ac:dyDescent="0.3">
      <c r="A7" s="433"/>
      <c r="B7" s="433"/>
      <c r="C7" s="433"/>
      <c r="D7" s="88"/>
    </row>
    <row r="8" spans="1:5" ht="15" customHeight="1" x14ac:dyDescent="0.25">
      <c r="A8" s="90"/>
      <c r="B8" s="91"/>
      <c r="C8" s="92"/>
      <c r="D8" s="4"/>
    </row>
    <row r="9" spans="1:5" ht="15" customHeight="1" x14ac:dyDescent="0.25">
      <c r="A9" s="24">
        <v>1</v>
      </c>
      <c r="B9" s="93" t="s">
        <v>72</v>
      </c>
      <c r="C9" s="73">
        <f>'[1]KCC Констр - покрив'!J157</f>
        <v>0</v>
      </c>
      <c r="D9" s="112"/>
      <c r="E9" s="2"/>
    </row>
    <row r="10" spans="1:5" ht="15" customHeight="1" x14ac:dyDescent="0.25">
      <c r="A10" s="24"/>
      <c r="B10" s="93"/>
      <c r="C10" s="94"/>
      <c r="D10" s="112"/>
      <c r="E10" s="2"/>
    </row>
    <row r="11" spans="1:5" ht="15" customHeight="1" x14ac:dyDescent="0.25">
      <c r="A11" s="24">
        <v>2</v>
      </c>
      <c r="B11" s="93" t="s">
        <v>64</v>
      </c>
      <c r="C11" s="94">
        <f>'[1]КСС конструктивна-вътрешни СМР'!F66</f>
        <v>0</v>
      </c>
      <c r="D11" s="112"/>
      <c r="E11" s="2"/>
    </row>
    <row r="12" spans="1:5" ht="15" customHeight="1" x14ac:dyDescent="0.25">
      <c r="A12" s="24"/>
      <c r="B12" s="93"/>
      <c r="C12" s="94"/>
      <c r="D12" s="2"/>
      <c r="E12" s="2"/>
    </row>
    <row r="13" spans="1:5" ht="15.75" customHeight="1" x14ac:dyDescent="0.25">
      <c r="A13" s="24">
        <v>3</v>
      </c>
      <c r="B13" s="93" t="s">
        <v>73</v>
      </c>
      <c r="C13" s="94">
        <f>'[1]КСС архитектурна'!F13</f>
        <v>0</v>
      </c>
      <c r="D13" s="2"/>
      <c r="E13" s="2"/>
    </row>
    <row r="14" spans="1:5" ht="15" customHeight="1" x14ac:dyDescent="0.25">
      <c r="A14" s="24"/>
      <c r="B14" s="93"/>
      <c r="C14" s="94"/>
      <c r="D14" s="2"/>
      <c r="E14" s="2"/>
    </row>
    <row r="15" spans="1:5" ht="15.75" customHeight="1" x14ac:dyDescent="0.25">
      <c r="A15" s="24">
        <v>4</v>
      </c>
      <c r="B15" s="93" t="s">
        <v>35</v>
      </c>
      <c r="C15" s="94">
        <f>'[1]КСС В и К'!F33</f>
        <v>0</v>
      </c>
      <c r="D15" s="2"/>
      <c r="E15" s="2"/>
    </row>
    <row r="16" spans="1:5" ht="15" customHeight="1" x14ac:dyDescent="0.25">
      <c r="A16" s="24"/>
      <c r="B16" s="93"/>
      <c r="C16" s="57"/>
      <c r="D16" s="2"/>
      <c r="E16" s="2"/>
    </row>
    <row r="17" spans="1:5" ht="15" customHeight="1" x14ac:dyDescent="0.25">
      <c r="A17" s="24">
        <v>5</v>
      </c>
      <c r="B17" s="93" t="s">
        <v>74</v>
      </c>
      <c r="C17" s="73">
        <f>'[1]КСС електро'!F48</f>
        <v>0</v>
      </c>
      <c r="D17" s="112"/>
      <c r="E17" s="2"/>
    </row>
    <row r="18" spans="1:5" ht="15.75" customHeight="1" x14ac:dyDescent="0.25">
      <c r="A18" s="24"/>
      <c r="B18" s="93"/>
      <c r="C18" s="73"/>
      <c r="D18" s="2"/>
      <c r="E18" s="2"/>
    </row>
    <row r="19" spans="1:5" ht="15" customHeight="1" x14ac:dyDescent="0.25">
      <c r="A19" s="24">
        <v>6</v>
      </c>
      <c r="B19" s="404" t="s">
        <v>244</v>
      </c>
      <c r="C19" s="73">
        <f>SUM(C9:C18)</f>
        <v>0</v>
      </c>
    </row>
    <row r="20" spans="1:5" x14ac:dyDescent="0.25">
      <c r="A20" s="24"/>
      <c r="B20" s="404"/>
      <c r="C20" s="73"/>
    </row>
    <row r="21" spans="1:5" ht="31.5" x14ac:dyDescent="0.25">
      <c r="A21" s="24">
        <v>7</v>
      </c>
      <c r="B21" s="404" t="s">
        <v>245</v>
      </c>
      <c r="C21" s="73">
        <f>C19*4%</f>
        <v>0</v>
      </c>
      <c r="D21" s="208"/>
    </row>
    <row r="22" spans="1:5" x14ac:dyDescent="0.25">
      <c r="A22" s="95"/>
      <c r="B22" s="93"/>
      <c r="C22" s="57"/>
    </row>
    <row r="23" spans="1:5" ht="31.5" x14ac:dyDescent="0.25">
      <c r="A23" s="24">
        <v>8</v>
      </c>
      <c r="B23" s="96" t="s">
        <v>246</v>
      </c>
      <c r="C23" s="97">
        <f>SUM(C19:C22)</f>
        <v>0</v>
      </c>
    </row>
  </sheetData>
  <mergeCells count="5">
    <mergeCell ref="A1:C1"/>
    <mergeCell ref="A3:C3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firstPageNumber="5" orientation="portrait" useFirstPageNumber="1" r:id="rId1"/>
  <headerFooter>
    <oddFooter>&amp;LПРОЦЕДУРА ТТ001391 - Ремонтно-възстановителни работи на сграда „Филтърен корпус“, разположена на територията на ПСПВ Бистрица, област София
Раздел Б
&amp;Rстр.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60"/>
  <sheetViews>
    <sheetView workbookViewId="0">
      <selection activeCell="B29" sqref="B29"/>
    </sheetView>
  </sheetViews>
  <sheetFormatPr defaultRowHeight="15.75" x14ac:dyDescent="0.25"/>
  <cols>
    <col min="1" max="1" width="7.28515625" style="118" customWidth="1"/>
    <col min="2" max="2" width="44.140625" style="38" customWidth="1"/>
    <col min="3" max="3" width="6.7109375" style="38" customWidth="1"/>
    <col min="4" max="4" width="10.28515625" style="38" hidden="1" customWidth="1"/>
    <col min="5" max="6" width="0" style="38" hidden="1" customWidth="1"/>
    <col min="7" max="7" width="10.5703125" style="121" hidden="1" customWidth="1"/>
    <col min="8" max="9" width="8.28515625" style="38" customWidth="1"/>
    <col min="10" max="10" width="10.42578125" style="38" customWidth="1"/>
    <col min="11" max="11" width="16.42578125" style="4" customWidth="1"/>
    <col min="12" max="16" width="9.140625" style="4"/>
    <col min="17" max="17" width="28.42578125" style="4" customWidth="1"/>
    <col min="18" max="34" width="9.140625" style="4"/>
    <col min="35" max="16384" width="9.140625" style="114"/>
  </cols>
  <sheetData>
    <row r="1" spans="1:34" ht="24" thickBot="1" x14ac:dyDescent="0.4">
      <c r="A1" s="436" t="s">
        <v>7</v>
      </c>
      <c r="B1" s="437"/>
      <c r="C1" s="437"/>
      <c r="D1" s="437"/>
      <c r="E1" s="437"/>
      <c r="F1" s="437"/>
      <c r="G1" s="437"/>
      <c r="H1" s="437"/>
      <c r="I1" s="437"/>
      <c r="J1" s="438"/>
    </row>
    <row r="2" spans="1:34" ht="18" x14ac:dyDescent="0.25">
      <c r="A2" s="115"/>
      <c r="B2" s="98"/>
      <c r="C2" s="116"/>
      <c r="D2" s="98"/>
      <c r="E2" s="98"/>
      <c r="F2" s="98"/>
      <c r="G2" s="117"/>
      <c r="H2" s="98"/>
      <c r="I2" s="98"/>
      <c r="J2" s="98"/>
    </row>
    <row r="3" spans="1:34" x14ac:dyDescent="0.25">
      <c r="A3" s="439" t="s">
        <v>75</v>
      </c>
      <c r="B3" s="440"/>
      <c r="C3" s="440"/>
      <c r="D3" s="440"/>
      <c r="E3" s="440"/>
      <c r="F3" s="440"/>
      <c r="G3" s="440"/>
      <c r="H3" s="440"/>
      <c r="I3" s="440"/>
      <c r="J3" s="440"/>
    </row>
    <row r="4" spans="1:34" x14ac:dyDescent="0.25">
      <c r="A4" s="439" t="s">
        <v>76</v>
      </c>
      <c r="B4" s="441"/>
      <c r="C4" s="441"/>
      <c r="D4" s="441"/>
      <c r="E4" s="441"/>
      <c r="F4" s="441"/>
      <c r="G4" s="441"/>
      <c r="H4" s="441"/>
      <c r="I4" s="441"/>
      <c r="J4" s="441"/>
    </row>
    <row r="5" spans="1:34" x14ac:dyDescent="0.25">
      <c r="A5" s="442"/>
      <c r="B5" s="443"/>
      <c r="C5" s="443"/>
      <c r="D5" s="443"/>
      <c r="E5" s="443"/>
      <c r="F5" s="443"/>
      <c r="G5" s="443"/>
      <c r="H5" s="443"/>
      <c r="I5" s="443"/>
      <c r="J5" s="443"/>
    </row>
    <row r="6" spans="1:34" x14ac:dyDescent="0.25">
      <c r="A6" s="410"/>
      <c r="B6" s="411" t="s">
        <v>77</v>
      </c>
      <c r="C6" s="412"/>
      <c r="D6" s="412"/>
      <c r="E6" s="412"/>
      <c r="F6" s="412"/>
      <c r="G6" s="120"/>
      <c r="H6" s="412"/>
      <c r="I6" s="412"/>
      <c r="J6" s="412"/>
    </row>
    <row r="7" spans="1:34" ht="18" x14ac:dyDescent="0.25">
      <c r="A7" s="444"/>
      <c r="B7" s="445"/>
      <c r="C7" s="445"/>
      <c r="D7" s="445"/>
      <c r="E7" s="445"/>
      <c r="F7" s="445"/>
      <c r="G7" s="445"/>
      <c r="H7" s="445"/>
      <c r="I7" s="445"/>
      <c r="J7" s="445"/>
    </row>
    <row r="8" spans="1:34" ht="18" x14ac:dyDescent="0.25">
      <c r="A8" s="115"/>
    </row>
    <row r="9" spans="1:34" ht="12.75" x14ac:dyDescent="0.2">
      <c r="A9" s="447" t="s">
        <v>68</v>
      </c>
      <c r="B9" s="447" t="s">
        <v>1</v>
      </c>
      <c r="C9" s="447" t="s">
        <v>78</v>
      </c>
      <c r="D9" s="448"/>
      <c r="E9" s="448"/>
      <c r="F9" s="448"/>
      <c r="G9" s="448"/>
      <c r="H9" s="447"/>
      <c r="I9" s="448"/>
      <c r="J9" s="447" t="s">
        <v>79</v>
      </c>
    </row>
    <row r="10" spans="1:34" ht="25.5" x14ac:dyDescent="0.2">
      <c r="A10" s="423" t="s">
        <v>80</v>
      </c>
      <c r="B10" s="423" t="s">
        <v>81</v>
      </c>
      <c r="C10" s="423" t="s">
        <v>82</v>
      </c>
      <c r="D10" s="449" t="s">
        <v>83</v>
      </c>
      <c r="E10" s="449" t="s">
        <v>84</v>
      </c>
      <c r="F10" s="449" t="s">
        <v>85</v>
      </c>
      <c r="G10" s="449" t="s">
        <v>86</v>
      </c>
      <c r="H10" s="423" t="s">
        <v>3</v>
      </c>
      <c r="I10" s="449" t="s">
        <v>249</v>
      </c>
      <c r="J10" s="423" t="s">
        <v>87</v>
      </c>
    </row>
    <row r="11" spans="1:34" ht="12.75" x14ac:dyDescent="0.2">
      <c r="A11" s="450" t="s">
        <v>88</v>
      </c>
      <c r="B11" s="450" t="s">
        <v>89</v>
      </c>
      <c r="C11" s="450"/>
      <c r="D11" s="451"/>
      <c r="E11" s="451"/>
      <c r="F11" s="451"/>
      <c r="G11" s="451"/>
      <c r="H11" s="450"/>
      <c r="I11" s="451"/>
      <c r="J11" s="450" t="s">
        <v>90</v>
      </c>
    </row>
    <row r="12" spans="1:34" s="123" customFormat="1" ht="13.5" x14ac:dyDescent="0.25">
      <c r="A12" s="407">
        <v>1</v>
      </c>
      <c r="B12" s="408">
        <v>2</v>
      </c>
      <c r="C12" s="408">
        <v>3</v>
      </c>
      <c r="D12" s="408">
        <v>4</v>
      </c>
      <c r="E12" s="408">
        <v>5</v>
      </c>
      <c r="F12" s="408"/>
      <c r="G12" s="413"/>
      <c r="H12" s="408">
        <v>4</v>
      </c>
      <c r="I12" s="408">
        <v>5</v>
      </c>
      <c r="J12" s="409">
        <v>6</v>
      </c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</row>
    <row r="13" spans="1:34" s="123" customFormat="1" ht="16.5" x14ac:dyDescent="0.3">
      <c r="A13" s="337">
        <v>1</v>
      </c>
      <c r="B13" s="452" t="s">
        <v>91</v>
      </c>
      <c r="C13" s="269"/>
      <c r="D13" s="269"/>
      <c r="E13" s="269"/>
      <c r="F13" s="269"/>
      <c r="G13" s="270"/>
      <c r="H13" s="269"/>
      <c r="I13" s="269"/>
      <c r="J13" s="338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</row>
    <row r="14" spans="1:34" s="123" customFormat="1" ht="16.5" x14ac:dyDescent="0.3">
      <c r="A14" s="339">
        <v>1.1000000000000001</v>
      </c>
      <c r="B14" s="453" t="s">
        <v>92</v>
      </c>
      <c r="C14" s="20" t="s">
        <v>63</v>
      </c>
      <c r="D14" s="272"/>
      <c r="E14" s="272"/>
      <c r="F14" s="272"/>
      <c r="G14" s="273"/>
      <c r="H14" s="274">
        <v>1</v>
      </c>
      <c r="I14" s="64"/>
      <c r="J14" s="340"/>
      <c r="K14" s="122"/>
      <c r="L14" s="393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</row>
    <row r="15" spans="1:34" s="123" customFormat="1" ht="33" x14ac:dyDescent="0.3">
      <c r="A15" s="339">
        <v>1.2</v>
      </c>
      <c r="B15" s="453" t="s">
        <v>93</v>
      </c>
      <c r="C15" s="20" t="s">
        <v>63</v>
      </c>
      <c r="D15" s="272"/>
      <c r="E15" s="272"/>
      <c r="F15" s="272"/>
      <c r="G15" s="273"/>
      <c r="H15" s="274">
        <v>1</v>
      </c>
      <c r="I15" s="64"/>
      <c r="J15" s="340"/>
      <c r="K15" s="122"/>
      <c r="L15" s="393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</row>
    <row r="16" spans="1:34" s="123" customFormat="1" ht="33" x14ac:dyDescent="0.3">
      <c r="A16" s="339">
        <v>1.3</v>
      </c>
      <c r="B16" s="124" t="s">
        <v>61</v>
      </c>
      <c r="C16" s="20" t="s">
        <v>17</v>
      </c>
      <c r="D16" s="275">
        <v>84</v>
      </c>
      <c r="E16" s="275">
        <v>54</v>
      </c>
      <c r="F16" s="271"/>
      <c r="G16" s="276">
        <v>2</v>
      </c>
      <c r="H16" s="274">
        <v>222</v>
      </c>
      <c r="I16" s="277"/>
      <c r="J16" s="340"/>
      <c r="K16" s="122"/>
      <c r="L16" s="393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</row>
    <row r="17" spans="1:34" s="123" customFormat="1" ht="33" x14ac:dyDescent="0.3">
      <c r="A17" s="339">
        <v>1.4</v>
      </c>
      <c r="B17" s="89" t="s">
        <v>62</v>
      </c>
      <c r="C17" s="20" t="s">
        <v>63</v>
      </c>
      <c r="D17" s="271"/>
      <c r="E17" s="271"/>
      <c r="F17" s="271"/>
      <c r="G17" s="278"/>
      <c r="H17" s="274">
        <v>205</v>
      </c>
      <c r="I17" s="277"/>
      <c r="J17" s="340"/>
      <c r="K17" s="125"/>
      <c r="L17" s="393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</row>
    <row r="18" spans="1:34" s="123" customFormat="1" ht="33" x14ac:dyDescent="0.3">
      <c r="A18" s="339">
        <v>1.5</v>
      </c>
      <c r="B18" s="89" t="s">
        <v>94</v>
      </c>
      <c r="C18" s="20" t="s">
        <v>5</v>
      </c>
      <c r="D18" s="271"/>
      <c r="E18" s="271"/>
      <c r="F18" s="271"/>
      <c r="G18" s="278"/>
      <c r="H18" s="274">
        <v>1665</v>
      </c>
      <c r="I18" s="277"/>
      <c r="J18" s="340"/>
      <c r="K18" s="122"/>
      <c r="L18" s="393"/>
      <c r="M18" s="122"/>
      <c r="N18" s="122"/>
      <c r="O18" s="122"/>
      <c r="P18" s="213"/>
      <c r="Q18" s="213"/>
      <c r="R18" s="213"/>
      <c r="S18" s="213"/>
      <c r="T18" s="213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</row>
    <row r="19" spans="1:34" s="123" customFormat="1" ht="16.5" x14ac:dyDescent="0.3">
      <c r="A19" s="341"/>
      <c r="B19" s="209" t="s">
        <v>95</v>
      </c>
      <c r="C19" s="269"/>
      <c r="D19" s="269"/>
      <c r="E19" s="269"/>
      <c r="F19" s="269"/>
      <c r="G19" s="270"/>
      <c r="H19" s="279"/>
      <c r="I19" s="279"/>
      <c r="J19" s="342"/>
      <c r="K19" s="122"/>
      <c r="L19" s="393"/>
      <c r="M19" s="122"/>
      <c r="N19" s="122"/>
      <c r="O19" s="122"/>
      <c r="P19" s="213"/>
      <c r="Q19" s="213"/>
      <c r="R19" s="213"/>
      <c r="S19" s="213"/>
      <c r="T19" s="213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</row>
    <row r="20" spans="1:34" s="123" customFormat="1" ht="16.5" x14ac:dyDescent="0.3">
      <c r="A20" s="336"/>
      <c r="B20" s="267"/>
      <c r="C20" s="267"/>
      <c r="D20" s="267"/>
      <c r="E20" s="267"/>
      <c r="F20" s="267"/>
      <c r="G20" s="268"/>
      <c r="H20" s="271"/>
      <c r="I20" s="271"/>
      <c r="J20" s="343"/>
      <c r="K20" s="122"/>
      <c r="L20" s="393"/>
      <c r="M20" s="122"/>
      <c r="N20" s="122"/>
      <c r="O20" s="122"/>
      <c r="P20" s="213"/>
      <c r="Q20" s="213"/>
      <c r="R20" s="213"/>
      <c r="S20" s="213"/>
      <c r="T20" s="213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</row>
    <row r="21" spans="1:34" ht="16.5" x14ac:dyDescent="0.3">
      <c r="A21" s="344">
        <v>2</v>
      </c>
      <c r="B21" s="280" t="s">
        <v>96</v>
      </c>
      <c r="C21" s="281"/>
      <c r="D21" s="280"/>
      <c r="E21" s="282"/>
      <c r="F21" s="282"/>
      <c r="G21" s="283"/>
      <c r="H21" s="284"/>
      <c r="I21" s="284"/>
      <c r="J21" s="345"/>
      <c r="L21" s="393"/>
      <c r="P21" s="156"/>
      <c r="Q21" s="156"/>
      <c r="R21" s="156"/>
      <c r="S21" s="156"/>
      <c r="T21" s="156"/>
    </row>
    <row r="22" spans="1:34" ht="33" x14ac:dyDescent="0.25">
      <c r="A22" s="126">
        <v>2.1</v>
      </c>
      <c r="B22" s="127" t="s">
        <v>97</v>
      </c>
      <c r="C22" s="285" t="s">
        <v>12</v>
      </c>
      <c r="D22" s="128">
        <f>ROUND(2*3.14*1.25/2,2)</f>
        <v>3.93</v>
      </c>
      <c r="E22" s="128">
        <v>2.5</v>
      </c>
      <c r="F22" s="129"/>
      <c r="G22" s="286">
        <f>14*2</f>
        <v>28</v>
      </c>
      <c r="H22" s="129">
        <v>275.10000000000002</v>
      </c>
      <c r="I22" s="129"/>
      <c r="J22" s="346"/>
      <c r="L22" s="393"/>
      <c r="O22" s="2"/>
      <c r="P22" s="214"/>
      <c r="Q22" s="214"/>
      <c r="R22" s="156"/>
      <c r="S22" s="156"/>
      <c r="T22" s="156"/>
    </row>
    <row r="23" spans="1:34" ht="16.5" x14ac:dyDescent="0.2">
      <c r="A23" s="126">
        <v>2.2000000000000002</v>
      </c>
      <c r="B23" s="130" t="s">
        <v>98</v>
      </c>
      <c r="C23" s="285" t="s">
        <v>5</v>
      </c>
      <c r="D23" s="128">
        <v>1485</v>
      </c>
      <c r="E23" s="128"/>
      <c r="F23" s="129"/>
      <c r="G23" s="286">
        <v>2</v>
      </c>
      <c r="H23" s="129">
        <v>2970</v>
      </c>
      <c r="I23" s="129"/>
      <c r="J23" s="346"/>
      <c r="L23" s="393"/>
      <c r="P23" s="156"/>
      <c r="Q23" s="156"/>
      <c r="R23" s="156"/>
      <c r="S23" s="156"/>
      <c r="T23" s="156"/>
    </row>
    <row r="24" spans="1:34" ht="33" x14ac:dyDescent="0.2">
      <c r="A24" s="126">
        <v>2.2999999999999998</v>
      </c>
      <c r="B24" s="127" t="s">
        <v>99</v>
      </c>
      <c r="C24" s="285" t="s">
        <v>12</v>
      </c>
      <c r="D24" s="128">
        <v>42</v>
      </c>
      <c r="E24" s="128">
        <f>9*6-3</f>
        <v>51</v>
      </c>
      <c r="F24" s="129"/>
      <c r="G24" s="286">
        <v>2</v>
      </c>
      <c r="H24" s="129">
        <v>4284</v>
      </c>
      <c r="I24" s="129"/>
      <c r="J24" s="346"/>
      <c r="L24" s="393"/>
      <c r="P24" s="156"/>
      <c r="Q24" s="156"/>
      <c r="R24" s="156"/>
      <c r="S24" s="156"/>
      <c r="T24" s="156"/>
    </row>
    <row r="25" spans="1:34" ht="33" x14ac:dyDescent="0.3">
      <c r="A25" s="126">
        <v>2.4</v>
      </c>
      <c r="B25" s="89" t="s">
        <v>100</v>
      </c>
      <c r="C25" s="285" t="s">
        <v>12</v>
      </c>
      <c r="D25" s="128">
        <v>42</v>
      </c>
      <c r="E25" s="42">
        <f>9*6-3</f>
        <v>51</v>
      </c>
      <c r="F25" s="131"/>
      <c r="G25" s="287">
        <v>2</v>
      </c>
      <c r="H25" s="129">
        <v>4284</v>
      </c>
      <c r="I25" s="131"/>
      <c r="J25" s="346"/>
      <c r="L25" s="393"/>
      <c r="P25" s="156"/>
      <c r="Q25" s="156"/>
      <c r="R25" s="156"/>
      <c r="S25" s="156"/>
      <c r="T25" s="156"/>
      <c r="AH25" s="114"/>
    </row>
    <row r="26" spans="1:34" ht="16.5" x14ac:dyDescent="0.3">
      <c r="A26" s="126"/>
      <c r="B26" s="89"/>
      <c r="C26" s="285"/>
      <c r="D26" s="128"/>
      <c r="E26" s="42"/>
      <c r="F26" s="131"/>
      <c r="G26" s="287"/>
      <c r="H26" s="129"/>
      <c r="I26" s="131"/>
      <c r="J26" s="346"/>
      <c r="L26" s="393"/>
      <c r="AH26" s="114"/>
    </row>
    <row r="27" spans="1:34" ht="33" x14ac:dyDescent="0.2">
      <c r="A27" s="126">
        <v>2.5</v>
      </c>
      <c r="B27" s="127" t="s">
        <v>242</v>
      </c>
      <c r="C27" s="285" t="s">
        <v>12</v>
      </c>
      <c r="D27" s="128">
        <f>H30</f>
        <v>249.60000000000002</v>
      </c>
      <c r="E27" s="131">
        <v>0.65</v>
      </c>
      <c r="F27" s="131"/>
      <c r="G27" s="287">
        <v>1</v>
      </c>
      <c r="H27" s="131">
        <v>249.60000000000002</v>
      </c>
      <c r="I27" s="131"/>
      <c r="J27" s="346"/>
      <c r="L27" s="393"/>
      <c r="AH27" s="114"/>
    </row>
    <row r="28" spans="1:34" ht="16.5" x14ac:dyDescent="0.2">
      <c r="A28" s="126"/>
      <c r="B28" s="132" t="s">
        <v>101</v>
      </c>
      <c r="C28" s="285"/>
      <c r="D28" s="289">
        <v>42</v>
      </c>
      <c r="E28" s="133"/>
      <c r="F28" s="133"/>
      <c r="G28" s="290">
        <v>4</v>
      </c>
      <c r="H28" s="133">
        <f>168*0.65</f>
        <v>109.2</v>
      </c>
      <c r="I28" s="131"/>
      <c r="J28" s="346"/>
      <c r="L28" s="393"/>
      <c r="AH28" s="114"/>
    </row>
    <row r="29" spans="1:34" ht="16.5" x14ac:dyDescent="0.2">
      <c r="A29" s="126"/>
      <c r="B29" s="132" t="s">
        <v>102</v>
      </c>
      <c r="C29" s="285"/>
      <c r="D29" s="289">
        <v>54</v>
      </c>
      <c r="E29" s="133"/>
      <c r="F29" s="133"/>
      <c r="G29" s="290">
        <v>4</v>
      </c>
      <c r="H29" s="133">
        <f>216*0.65</f>
        <v>140.4</v>
      </c>
      <c r="I29" s="131"/>
      <c r="J29" s="346"/>
      <c r="L29" s="393"/>
      <c r="AH29" s="114"/>
    </row>
    <row r="30" spans="1:34" ht="16.5" x14ac:dyDescent="0.2">
      <c r="A30" s="126"/>
      <c r="B30" s="132" t="s">
        <v>103</v>
      </c>
      <c r="C30" s="285"/>
      <c r="D30" s="288"/>
      <c r="E30" s="133"/>
      <c r="F30" s="133"/>
      <c r="G30" s="290"/>
      <c r="H30" s="133">
        <f>SUM(H28:H29)</f>
        <v>249.60000000000002</v>
      </c>
      <c r="I30" s="131"/>
      <c r="J30" s="346"/>
      <c r="L30" s="393"/>
      <c r="AH30" s="114"/>
    </row>
    <row r="31" spans="1:34" ht="16.5" x14ac:dyDescent="0.2">
      <c r="A31" s="126"/>
      <c r="B31" s="132"/>
      <c r="C31" s="288"/>
      <c r="D31" s="288"/>
      <c r="E31" s="133"/>
      <c r="F31" s="133"/>
      <c r="G31" s="290"/>
      <c r="H31" s="133"/>
      <c r="I31" s="131"/>
      <c r="J31" s="346"/>
      <c r="L31" s="393"/>
      <c r="AH31" s="114"/>
    </row>
    <row r="32" spans="1:34" ht="33" x14ac:dyDescent="0.3">
      <c r="A32" s="126">
        <v>2.6</v>
      </c>
      <c r="B32" s="134" t="s">
        <v>104</v>
      </c>
      <c r="C32" s="285" t="s">
        <v>105</v>
      </c>
      <c r="D32" s="288"/>
      <c r="E32" s="133"/>
      <c r="F32" s="133"/>
      <c r="G32" s="290"/>
      <c r="H32" s="131">
        <v>8.1</v>
      </c>
      <c r="I32" s="131"/>
      <c r="J32" s="346"/>
      <c r="L32" s="393"/>
      <c r="AH32" s="114"/>
    </row>
    <row r="33" spans="1:34" ht="16.5" x14ac:dyDescent="0.2">
      <c r="A33" s="126"/>
      <c r="B33" s="135" t="s">
        <v>106</v>
      </c>
      <c r="C33" s="285"/>
      <c r="D33" s="288">
        <v>54</v>
      </c>
      <c r="E33" s="133">
        <v>0.3</v>
      </c>
      <c r="F33" s="133">
        <v>0.5</v>
      </c>
      <c r="G33" s="290">
        <v>1</v>
      </c>
      <c r="H33" s="133">
        <v>8.1</v>
      </c>
      <c r="I33" s="131"/>
      <c r="J33" s="346"/>
      <c r="L33" s="393"/>
      <c r="AH33" s="114"/>
    </row>
    <row r="34" spans="1:34" ht="16.5" x14ac:dyDescent="0.2">
      <c r="A34" s="126"/>
      <c r="B34" s="132" t="s">
        <v>103</v>
      </c>
      <c r="C34" s="285"/>
      <c r="D34" s="288"/>
      <c r="E34" s="133"/>
      <c r="F34" s="133"/>
      <c r="G34" s="290"/>
      <c r="H34" s="133">
        <v>8.1</v>
      </c>
      <c r="I34" s="131"/>
      <c r="J34" s="346"/>
      <c r="L34" s="393"/>
      <c r="AH34" s="114"/>
    </row>
    <row r="35" spans="1:34" ht="16.5" x14ac:dyDescent="0.2">
      <c r="A35" s="126"/>
      <c r="B35" s="127"/>
      <c r="C35" s="285"/>
      <c r="D35" s="285"/>
      <c r="E35" s="131"/>
      <c r="F35" s="131"/>
      <c r="G35" s="287"/>
      <c r="H35" s="131"/>
      <c r="I35" s="131"/>
      <c r="J35" s="346"/>
      <c r="L35" s="393"/>
      <c r="AH35" s="114"/>
    </row>
    <row r="36" spans="1:34" ht="33" x14ac:dyDescent="0.2">
      <c r="A36" s="126">
        <v>2.7</v>
      </c>
      <c r="B36" s="127" t="s">
        <v>107</v>
      </c>
      <c r="C36" s="285" t="s">
        <v>105</v>
      </c>
      <c r="D36" s="285"/>
      <c r="E36" s="131"/>
      <c r="F36" s="131"/>
      <c r="G36" s="287"/>
      <c r="H36" s="131">
        <v>1319.73</v>
      </c>
      <c r="I36" s="215"/>
      <c r="J36" s="346"/>
      <c r="L36" s="393"/>
      <c r="AH36" s="114"/>
    </row>
    <row r="37" spans="1:34" ht="16.5" x14ac:dyDescent="0.2">
      <c r="A37" s="126"/>
      <c r="B37" s="132" t="s">
        <v>108</v>
      </c>
      <c r="C37" s="288"/>
      <c r="D37" s="291">
        <f>H22</f>
        <v>275.10000000000002</v>
      </c>
      <c r="E37" s="133"/>
      <c r="F37" s="133">
        <v>0.05</v>
      </c>
      <c r="G37" s="290">
        <v>1</v>
      </c>
      <c r="H37" s="133">
        <v>13.76</v>
      </c>
      <c r="I37" s="131"/>
      <c r="J37" s="346"/>
      <c r="L37" s="393"/>
      <c r="AH37" s="114"/>
    </row>
    <row r="38" spans="1:34" ht="16.5" x14ac:dyDescent="0.2">
      <c r="A38" s="126"/>
      <c r="B38" s="132" t="s">
        <v>109</v>
      </c>
      <c r="C38" s="288"/>
      <c r="D38" s="291">
        <f>ROUND(D23/7850,2)</f>
        <v>0.19</v>
      </c>
      <c r="E38" s="133"/>
      <c r="F38" s="133"/>
      <c r="G38" s="290">
        <v>1</v>
      </c>
      <c r="H38" s="133">
        <v>0.19</v>
      </c>
      <c r="I38" s="131"/>
      <c r="J38" s="346"/>
      <c r="L38" s="393"/>
      <c r="AH38" s="114"/>
    </row>
    <row r="39" spans="1:34" ht="16.5" x14ac:dyDescent="0.2">
      <c r="A39" s="126"/>
      <c r="B39" s="136" t="s">
        <v>110</v>
      </c>
      <c r="C39" s="288"/>
      <c r="D39" s="289">
        <v>42</v>
      </c>
      <c r="E39" s="133">
        <f>9*6-3</f>
        <v>51</v>
      </c>
      <c r="F39" s="133">
        <v>0.25</v>
      </c>
      <c r="G39" s="290">
        <v>2</v>
      </c>
      <c r="H39" s="133">
        <v>1071</v>
      </c>
      <c r="I39" s="131"/>
      <c r="J39" s="346"/>
      <c r="L39" s="393"/>
      <c r="AH39" s="114"/>
    </row>
    <row r="40" spans="1:34" ht="16.5" x14ac:dyDescent="0.2">
      <c r="A40" s="126"/>
      <c r="B40" s="132" t="s">
        <v>111</v>
      </c>
      <c r="C40" s="288"/>
      <c r="D40" s="289">
        <v>42</v>
      </c>
      <c r="E40" s="133">
        <f>9*6-3</f>
        <v>51</v>
      </c>
      <c r="F40" s="133">
        <v>0.05</v>
      </c>
      <c r="G40" s="290">
        <v>2</v>
      </c>
      <c r="H40" s="133">
        <v>214.20000000000002</v>
      </c>
      <c r="I40" s="131"/>
      <c r="J40" s="346"/>
      <c r="L40" s="393"/>
      <c r="AH40" s="114"/>
    </row>
    <row r="41" spans="1:34" ht="16.5" x14ac:dyDescent="0.2">
      <c r="A41" s="126"/>
      <c r="B41" s="132" t="s">
        <v>112</v>
      </c>
      <c r="C41" s="288"/>
      <c r="D41" s="291">
        <f>H27</f>
        <v>249.60000000000002</v>
      </c>
      <c r="E41" s="133"/>
      <c r="F41" s="133">
        <v>0.05</v>
      </c>
      <c r="G41" s="290">
        <v>1</v>
      </c>
      <c r="H41" s="133">
        <v>12.480000000000002</v>
      </c>
      <c r="I41" s="131"/>
      <c r="J41" s="346"/>
      <c r="L41" s="393"/>
      <c r="AH41" s="114"/>
    </row>
    <row r="42" spans="1:34" ht="16.5" x14ac:dyDescent="0.2">
      <c r="A42" s="126"/>
      <c r="B42" s="132" t="s">
        <v>113</v>
      </c>
      <c r="C42" s="288"/>
      <c r="D42" s="291">
        <f>H34</f>
        <v>8.1</v>
      </c>
      <c r="E42" s="133"/>
      <c r="F42" s="133"/>
      <c r="G42" s="290">
        <v>1</v>
      </c>
      <c r="H42" s="133">
        <v>8.1</v>
      </c>
      <c r="I42" s="131"/>
      <c r="J42" s="346"/>
      <c r="L42" s="393"/>
      <c r="AH42" s="114"/>
    </row>
    <row r="43" spans="1:34" ht="16.5" x14ac:dyDescent="0.2">
      <c r="A43" s="126"/>
      <c r="B43" s="132" t="s">
        <v>103</v>
      </c>
      <c r="C43" s="288"/>
      <c r="D43" s="288"/>
      <c r="E43" s="133"/>
      <c r="F43" s="133"/>
      <c r="G43" s="290"/>
      <c r="H43" s="133">
        <v>1319.73</v>
      </c>
      <c r="I43" s="131"/>
      <c r="J43" s="346"/>
      <c r="L43" s="393"/>
      <c r="AH43" s="114"/>
    </row>
    <row r="44" spans="1:34" ht="16.5" x14ac:dyDescent="0.2">
      <c r="A44" s="210"/>
      <c r="B44" s="211" t="s">
        <v>114</v>
      </c>
      <c r="C44" s="281"/>
      <c r="D44" s="281"/>
      <c r="E44" s="212"/>
      <c r="F44" s="212"/>
      <c r="G44" s="292"/>
      <c r="H44" s="212"/>
      <c r="I44" s="212"/>
      <c r="J44" s="347"/>
      <c r="L44" s="393"/>
      <c r="AH44" s="114"/>
    </row>
    <row r="45" spans="1:34" ht="16.5" x14ac:dyDescent="0.2">
      <c r="A45" s="126"/>
      <c r="B45" s="127"/>
      <c r="C45" s="285"/>
      <c r="D45" s="285"/>
      <c r="E45" s="131"/>
      <c r="F45" s="131"/>
      <c r="G45" s="287"/>
      <c r="H45" s="131"/>
      <c r="I45" s="131"/>
      <c r="J45" s="346"/>
      <c r="L45" s="393"/>
      <c r="AH45" s="114"/>
    </row>
    <row r="46" spans="1:34" ht="16.5" x14ac:dyDescent="0.2">
      <c r="A46" s="137"/>
      <c r="B46" s="138" t="s">
        <v>115</v>
      </c>
      <c r="C46" s="293"/>
      <c r="D46" s="293"/>
      <c r="E46" s="139"/>
      <c r="F46" s="139"/>
      <c r="G46" s="294"/>
      <c r="H46" s="139"/>
      <c r="I46" s="139"/>
      <c r="J46" s="348"/>
      <c r="L46" s="393"/>
      <c r="AH46" s="114"/>
    </row>
    <row r="47" spans="1:34" ht="33" x14ac:dyDescent="0.3">
      <c r="A47" s="140">
        <v>3</v>
      </c>
      <c r="B47" s="141" t="s">
        <v>251</v>
      </c>
      <c r="C47" s="295"/>
      <c r="D47" s="295"/>
      <c r="E47" s="143"/>
      <c r="F47" s="143"/>
      <c r="G47" s="296"/>
      <c r="H47" s="143"/>
      <c r="I47" s="143"/>
      <c r="J47" s="349"/>
      <c r="L47" s="393"/>
      <c r="AH47" s="114"/>
    </row>
    <row r="48" spans="1:34" ht="42.75" x14ac:dyDescent="0.2">
      <c r="A48" s="126">
        <v>3.1</v>
      </c>
      <c r="B48" s="193" t="s">
        <v>116</v>
      </c>
      <c r="C48" s="312" t="s">
        <v>117</v>
      </c>
      <c r="D48" s="298">
        <v>42</v>
      </c>
      <c r="E48" s="131">
        <v>6</v>
      </c>
      <c r="F48" s="131">
        <v>5</v>
      </c>
      <c r="G48" s="287">
        <v>2</v>
      </c>
      <c r="H48" s="131">
        <v>2520</v>
      </c>
      <c r="I48" s="131"/>
      <c r="J48" s="346"/>
      <c r="L48" s="393"/>
      <c r="AH48" s="114"/>
    </row>
    <row r="49" spans="1:34" ht="49.5" x14ac:dyDescent="0.2">
      <c r="A49" s="126">
        <v>3.2</v>
      </c>
      <c r="B49" s="124" t="s">
        <v>118</v>
      </c>
      <c r="C49" s="285" t="s">
        <v>12</v>
      </c>
      <c r="D49" s="128">
        <v>2.9</v>
      </c>
      <c r="E49" s="131">
        <v>2.9</v>
      </c>
      <c r="F49" s="131"/>
      <c r="G49" s="287">
        <f>2*14</f>
        <v>28</v>
      </c>
      <c r="H49" s="131">
        <v>235.48000000000002</v>
      </c>
      <c r="I49" s="131"/>
      <c r="J49" s="346"/>
      <c r="L49" s="393"/>
      <c r="AH49" s="114"/>
    </row>
    <row r="50" spans="1:34" ht="16.5" x14ac:dyDescent="0.2">
      <c r="A50" s="126">
        <v>3.3</v>
      </c>
      <c r="B50" s="127" t="s">
        <v>119</v>
      </c>
      <c r="C50" s="285" t="s">
        <v>12</v>
      </c>
      <c r="D50" s="128">
        <v>2.7</v>
      </c>
      <c r="E50" s="131">
        <v>2.7</v>
      </c>
      <c r="F50" s="131"/>
      <c r="G50" s="287">
        <v>28</v>
      </c>
      <c r="H50" s="131">
        <v>204.12000000000003</v>
      </c>
      <c r="I50" s="215"/>
      <c r="J50" s="346"/>
      <c r="L50" s="393"/>
      <c r="AH50" s="114"/>
    </row>
    <row r="51" spans="1:34" ht="16.5" x14ac:dyDescent="0.2">
      <c r="A51" s="126">
        <v>3.4</v>
      </c>
      <c r="B51" s="127" t="s">
        <v>120</v>
      </c>
      <c r="C51" s="285" t="s">
        <v>5</v>
      </c>
      <c r="D51" s="128">
        <v>2.85</v>
      </c>
      <c r="E51" s="131">
        <v>2.7</v>
      </c>
      <c r="F51" s="131">
        <v>3.39</v>
      </c>
      <c r="G51" s="287">
        <f>28</f>
        <v>28</v>
      </c>
      <c r="H51" s="131">
        <v>1053.6120000000001</v>
      </c>
      <c r="I51" s="215"/>
      <c r="J51" s="346"/>
      <c r="L51" s="393"/>
      <c r="AH51" s="114"/>
    </row>
    <row r="52" spans="1:34" ht="16.5" x14ac:dyDescent="0.2">
      <c r="A52" s="126">
        <v>3.5</v>
      </c>
      <c r="B52" s="299" t="s">
        <v>121</v>
      </c>
      <c r="C52" s="300" t="s">
        <v>5</v>
      </c>
      <c r="D52" s="301">
        <v>32</v>
      </c>
      <c r="E52" s="21">
        <v>0.1</v>
      </c>
      <c r="F52" s="131"/>
      <c r="G52" s="287">
        <v>28</v>
      </c>
      <c r="H52" s="131">
        <v>89.600000000000009</v>
      </c>
      <c r="I52" s="41"/>
      <c r="J52" s="346"/>
      <c r="L52" s="393"/>
      <c r="AH52" s="114"/>
    </row>
    <row r="53" spans="1:34" ht="33" x14ac:dyDescent="0.2">
      <c r="A53" s="126">
        <v>3.6</v>
      </c>
      <c r="B53" s="127" t="s">
        <v>122</v>
      </c>
      <c r="C53" s="285" t="s">
        <v>14</v>
      </c>
      <c r="D53" s="298">
        <v>32</v>
      </c>
      <c r="E53" s="21"/>
      <c r="F53" s="21"/>
      <c r="G53" s="302">
        <v>28</v>
      </c>
      <c r="H53" s="21">
        <v>896</v>
      </c>
      <c r="I53" s="41"/>
      <c r="J53" s="346"/>
      <c r="L53" s="393"/>
      <c r="AH53" s="114"/>
    </row>
    <row r="54" spans="1:34" ht="25.5" x14ac:dyDescent="0.2">
      <c r="A54" s="126">
        <v>3.7</v>
      </c>
      <c r="B54" s="193" t="s">
        <v>123</v>
      </c>
      <c r="C54" s="300" t="s">
        <v>5</v>
      </c>
      <c r="D54" s="298">
        <f>12.8+7.2+36.48+35.6</f>
        <v>92.08</v>
      </c>
      <c r="E54" s="21"/>
      <c r="F54" s="21"/>
      <c r="G54" s="302">
        <v>28</v>
      </c>
      <c r="H54" s="21">
        <v>2578.2399999999998</v>
      </c>
      <c r="I54" s="41"/>
      <c r="J54" s="346"/>
      <c r="L54" s="393"/>
      <c r="AH54" s="114"/>
    </row>
    <row r="55" spans="1:34" ht="49.5" x14ac:dyDescent="0.2">
      <c r="A55" s="126">
        <v>3.8</v>
      </c>
      <c r="B55" s="124" t="s">
        <v>142</v>
      </c>
      <c r="C55" s="20" t="s">
        <v>5</v>
      </c>
      <c r="D55" s="128">
        <v>846.2</v>
      </c>
      <c r="E55" s="21"/>
      <c r="F55" s="21"/>
      <c r="G55" s="302">
        <v>2</v>
      </c>
      <c r="H55" s="21">
        <v>1692.4</v>
      </c>
      <c r="I55" s="41"/>
      <c r="J55" s="346"/>
      <c r="L55" s="393"/>
      <c r="AH55" s="114"/>
    </row>
    <row r="56" spans="1:34" ht="33" x14ac:dyDescent="0.2">
      <c r="A56" s="126">
        <v>3.9</v>
      </c>
      <c r="B56" s="127" t="s">
        <v>224</v>
      </c>
      <c r="C56" s="285" t="s">
        <v>14</v>
      </c>
      <c r="D56" s="298">
        <v>52</v>
      </c>
      <c r="E56" s="21"/>
      <c r="F56" s="21"/>
      <c r="G56" s="302">
        <v>28</v>
      </c>
      <c r="H56" s="21">
        <v>1456</v>
      </c>
      <c r="I56" s="21"/>
      <c r="J56" s="346"/>
      <c r="L56" s="393"/>
      <c r="AH56" s="114"/>
    </row>
    <row r="57" spans="1:34" ht="16.5" x14ac:dyDescent="0.2">
      <c r="A57" s="146">
        <v>3.1</v>
      </c>
      <c r="B57" s="127" t="s">
        <v>225</v>
      </c>
      <c r="C57" s="285" t="s">
        <v>14</v>
      </c>
      <c r="D57" s="303">
        <v>1</v>
      </c>
      <c r="E57" s="21"/>
      <c r="F57" s="21"/>
      <c r="G57" s="302">
        <v>28</v>
      </c>
      <c r="H57" s="21">
        <v>28</v>
      </c>
      <c r="I57" s="21"/>
      <c r="J57" s="346"/>
      <c r="L57" s="393"/>
      <c r="AH57" s="114"/>
    </row>
    <row r="58" spans="1:34" ht="16.5" x14ac:dyDescent="0.2">
      <c r="A58" s="146">
        <v>3.11</v>
      </c>
      <c r="B58" s="127" t="s">
        <v>124</v>
      </c>
      <c r="C58" s="312" t="s">
        <v>117</v>
      </c>
      <c r="D58" s="298">
        <v>0.56000000000000005</v>
      </c>
      <c r="E58" s="21"/>
      <c r="F58" s="21"/>
      <c r="G58" s="302">
        <v>28</v>
      </c>
      <c r="H58" s="21">
        <v>15.680000000000001</v>
      </c>
      <c r="I58" s="21"/>
      <c r="J58" s="346"/>
      <c r="L58" s="393"/>
      <c r="AH58" s="114"/>
    </row>
    <row r="59" spans="1:34" ht="16.5" x14ac:dyDescent="0.2">
      <c r="A59" s="142"/>
      <c r="B59" s="147" t="s">
        <v>125</v>
      </c>
      <c r="C59" s="295"/>
      <c r="D59" s="295"/>
      <c r="E59" s="148"/>
      <c r="F59" s="148"/>
      <c r="G59" s="304"/>
      <c r="H59" s="148"/>
      <c r="I59" s="148"/>
      <c r="J59" s="350"/>
      <c r="L59" s="393"/>
      <c r="AH59" s="114"/>
    </row>
    <row r="60" spans="1:34" ht="16.5" x14ac:dyDescent="0.2">
      <c r="A60" s="126"/>
      <c r="B60" s="127"/>
      <c r="C60" s="285"/>
      <c r="D60" s="285"/>
      <c r="E60" s="21"/>
      <c r="F60" s="21"/>
      <c r="G60" s="302"/>
      <c r="H60" s="21"/>
      <c r="I60" s="21"/>
      <c r="J60" s="346"/>
      <c r="L60" s="393"/>
      <c r="AH60" s="114"/>
    </row>
    <row r="61" spans="1:34" ht="33" x14ac:dyDescent="0.2">
      <c r="A61" s="149">
        <v>4</v>
      </c>
      <c r="B61" s="150" t="s">
        <v>126</v>
      </c>
      <c r="C61" s="305"/>
      <c r="D61" s="305"/>
      <c r="E61" s="152"/>
      <c r="F61" s="152"/>
      <c r="G61" s="306"/>
      <c r="H61" s="152"/>
      <c r="I61" s="152"/>
      <c r="J61" s="351"/>
      <c r="L61" s="393"/>
      <c r="AH61" s="114"/>
    </row>
    <row r="62" spans="1:34" ht="47.25" x14ac:dyDescent="0.25">
      <c r="A62" s="126">
        <v>4.0999999999999996</v>
      </c>
      <c r="B62" s="153" t="s">
        <v>118</v>
      </c>
      <c r="C62" s="307" t="s">
        <v>12</v>
      </c>
      <c r="D62" s="285"/>
      <c r="E62" s="21"/>
      <c r="F62" s="21"/>
      <c r="G62" s="302"/>
      <c r="H62" s="21">
        <v>510.59999999999997</v>
      </c>
      <c r="I62" s="21"/>
      <c r="J62" s="346"/>
      <c r="L62" s="393"/>
      <c r="AH62" s="114"/>
    </row>
    <row r="63" spans="1:34" ht="16.5" x14ac:dyDescent="0.25">
      <c r="A63" s="126"/>
      <c r="B63" s="132" t="s">
        <v>127</v>
      </c>
      <c r="C63" s="288"/>
      <c r="D63" s="308">
        <v>0.55000000000000004</v>
      </c>
      <c r="E63" s="154">
        <v>42</v>
      </c>
      <c r="F63" s="154"/>
      <c r="G63" s="309">
        <f>4*2</f>
        <v>8</v>
      </c>
      <c r="H63" s="154">
        <v>184.8</v>
      </c>
      <c r="I63" s="154"/>
      <c r="J63" s="352"/>
      <c r="L63" s="393"/>
      <c r="AH63" s="114"/>
    </row>
    <row r="64" spans="1:34" ht="16.5" x14ac:dyDescent="0.25">
      <c r="A64" s="145"/>
      <c r="B64" s="135"/>
      <c r="C64" s="310"/>
      <c r="D64" s="311">
        <v>0.6</v>
      </c>
      <c r="E64" s="154">
        <v>42</v>
      </c>
      <c r="F64" s="154"/>
      <c r="G64" s="309">
        <f>4*2</f>
        <v>8</v>
      </c>
      <c r="H64" s="154">
        <v>201.6</v>
      </c>
      <c r="I64" s="154"/>
      <c r="J64" s="352"/>
      <c r="L64" s="393"/>
      <c r="AH64" s="114"/>
    </row>
    <row r="65" spans="1:34" ht="16.5" x14ac:dyDescent="0.25">
      <c r="A65" s="145"/>
      <c r="B65" s="132" t="s">
        <v>128</v>
      </c>
      <c r="C65" s="310"/>
      <c r="D65" s="311">
        <v>0.55000000000000004</v>
      </c>
      <c r="E65" s="154">
        <v>54</v>
      </c>
      <c r="F65" s="154"/>
      <c r="G65" s="309">
        <f>2*1</f>
        <v>2</v>
      </c>
      <c r="H65" s="154">
        <v>59.400000000000006</v>
      </c>
      <c r="I65" s="154"/>
      <c r="J65" s="352"/>
      <c r="L65" s="393"/>
      <c r="AH65" s="114"/>
    </row>
    <row r="66" spans="1:34" ht="16.5" x14ac:dyDescent="0.25">
      <c r="A66" s="145"/>
      <c r="B66" s="135"/>
      <c r="C66" s="310"/>
      <c r="D66" s="311">
        <v>0.6</v>
      </c>
      <c r="E66" s="154">
        <v>54</v>
      </c>
      <c r="F66" s="154"/>
      <c r="G66" s="309">
        <f>2*1</f>
        <v>2</v>
      </c>
      <c r="H66" s="154">
        <v>64.8</v>
      </c>
      <c r="I66" s="154"/>
      <c r="J66" s="352"/>
      <c r="L66" s="393"/>
      <c r="AH66" s="114"/>
    </row>
    <row r="67" spans="1:34" ht="16.5" x14ac:dyDescent="0.25">
      <c r="A67" s="126"/>
      <c r="B67" s="132" t="s">
        <v>129</v>
      </c>
      <c r="C67" s="288"/>
      <c r="D67" s="308"/>
      <c r="E67" s="154"/>
      <c r="F67" s="154"/>
      <c r="G67" s="309"/>
      <c r="H67" s="154">
        <v>510.59999999999997</v>
      </c>
      <c r="I67" s="154"/>
      <c r="J67" s="352"/>
      <c r="L67" s="393"/>
      <c r="O67" s="156"/>
      <c r="P67" s="156"/>
      <c r="Q67" s="156"/>
      <c r="R67" s="156"/>
      <c r="S67" s="156"/>
      <c r="T67" s="156"/>
      <c r="AH67" s="114"/>
    </row>
    <row r="68" spans="1:34" ht="16.5" x14ac:dyDescent="0.25">
      <c r="A68" s="126"/>
      <c r="B68" s="127"/>
      <c r="C68" s="285"/>
      <c r="D68" s="130"/>
      <c r="E68" s="21"/>
      <c r="F68" s="21"/>
      <c r="G68" s="302"/>
      <c r="H68" s="21"/>
      <c r="I68" s="21"/>
      <c r="J68" s="353"/>
      <c r="L68" s="393"/>
      <c r="O68" s="156"/>
      <c r="P68" s="156"/>
      <c r="Q68" s="156"/>
      <c r="R68" s="156"/>
      <c r="S68" s="156"/>
      <c r="T68" s="156"/>
      <c r="AH68" s="114"/>
    </row>
    <row r="69" spans="1:34" ht="25.5" x14ac:dyDescent="0.2">
      <c r="A69" s="126">
        <v>4.2</v>
      </c>
      <c r="B69" s="454" t="s">
        <v>130</v>
      </c>
      <c r="C69" s="312" t="s">
        <v>5</v>
      </c>
      <c r="D69" s="130"/>
      <c r="E69" s="21"/>
      <c r="F69" s="21"/>
      <c r="G69" s="302"/>
      <c r="H69" s="21">
        <v>2957.52</v>
      </c>
      <c r="I69" s="21"/>
      <c r="J69" s="346"/>
      <c r="L69" s="393"/>
      <c r="O69" s="156"/>
      <c r="P69" s="156"/>
      <c r="Q69" s="156"/>
      <c r="R69" s="156"/>
      <c r="S69" s="156"/>
      <c r="T69" s="156"/>
      <c r="AH69" s="114"/>
    </row>
    <row r="70" spans="1:34" ht="16.5" x14ac:dyDescent="0.2">
      <c r="A70" s="126"/>
      <c r="B70" s="155" t="s">
        <v>127</v>
      </c>
      <c r="C70" s="312"/>
      <c r="D70" s="308">
        <v>1478.76</v>
      </c>
      <c r="E70" s="154"/>
      <c r="F70" s="154"/>
      <c r="G70" s="309">
        <v>2</v>
      </c>
      <c r="H70" s="154">
        <v>2957.52</v>
      </c>
      <c r="I70" s="21"/>
      <c r="J70" s="346"/>
      <c r="L70" s="393"/>
      <c r="O70" s="156"/>
      <c r="P70" s="156"/>
      <c r="Q70" s="156"/>
      <c r="R70" s="156"/>
      <c r="S70" s="156"/>
      <c r="T70" s="156"/>
      <c r="AH70" s="114"/>
    </row>
    <row r="71" spans="1:34" ht="16.5" x14ac:dyDescent="0.2">
      <c r="A71" s="126"/>
      <c r="B71" s="155" t="s">
        <v>128</v>
      </c>
      <c r="C71" s="312"/>
      <c r="D71" s="308"/>
      <c r="E71" s="154"/>
      <c r="F71" s="154"/>
      <c r="G71" s="309"/>
      <c r="H71" s="154">
        <v>0</v>
      </c>
      <c r="I71" s="21"/>
      <c r="J71" s="346"/>
      <c r="L71" s="393"/>
      <c r="O71" s="156"/>
      <c r="P71" s="156"/>
      <c r="Q71" s="156"/>
      <c r="R71" s="156"/>
      <c r="S71" s="156"/>
      <c r="T71" s="156"/>
      <c r="AH71" s="114"/>
    </row>
    <row r="72" spans="1:34" ht="16.5" x14ac:dyDescent="0.2">
      <c r="A72" s="126"/>
      <c r="B72" s="132" t="s">
        <v>131</v>
      </c>
      <c r="C72" s="312"/>
      <c r="D72" s="308"/>
      <c r="E72" s="154"/>
      <c r="F72" s="154"/>
      <c r="G72" s="309"/>
      <c r="H72" s="219">
        <v>2957.52</v>
      </c>
      <c r="I72" s="41"/>
      <c r="J72" s="354"/>
      <c r="L72" s="393"/>
      <c r="O72" s="156"/>
      <c r="P72" s="156"/>
      <c r="Q72" s="156"/>
      <c r="R72" s="156"/>
      <c r="S72" s="156"/>
      <c r="T72" s="156"/>
      <c r="AH72" s="114"/>
    </row>
    <row r="73" spans="1:34" ht="16.5" x14ac:dyDescent="0.2">
      <c r="A73" s="126"/>
      <c r="B73" s="155"/>
      <c r="C73" s="312"/>
      <c r="D73" s="130"/>
      <c r="E73" s="21"/>
      <c r="F73" s="21"/>
      <c r="G73" s="302"/>
      <c r="H73" s="41"/>
      <c r="I73" s="41"/>
      <c r="J73" s="354"/>
      <c r="L73" s="393"/>
      <c r="O73" s="156"/>
      <c r="P73" s="156"/>
      <c r="Q73" s="156"/>
      <c r="R73" s="156"/>
      <c r="S73" s="156"/>
      <c r="T73" s="156"/>
      <c r="AH73" s="114"/>
    </row>
    <row r="74" spans="1:34" ht="16.5" x14ac:dyDescent="0.2">
      <c r="A74" s="126">
        <v>4.3</v>
      </c>
      <c r="B74" s="299" t="s">
        <v>121</v>
      </c>
      <c r="C74" s="300" t="s">
        <v>5</v>
      </c>
      <c r="D74" s="130">
        <v>550</v>
      </c>
      <c r="E74" s="21">
        <v>0.1</v>
      </c>
      <c r="F74" s="21"/>
      <c r="G74" s="302">
        <v>3</v>
      </c>
      <c r="H74" s="41">
        <v>165</v>
      </c>
      <c r="I74" s="41"/>
      <c r="J74" s="354"/>
      <c r="L74" s="393"/>
      <c r="O74" s="156"/>
      <c r="P74" s="156"/>
      <c r="Q74" s="156"/>
      <c r="R74" s="156"/>
      <c r="S74" s="156"/>
      <c r="T74" s="156"/>
      <c r="AH74" s="114"/>
    </row>
    <row r="75" spans="1:34" ht="33" x14ac:dyDescent="0.2">
      <c r="A75" s="126">
        <v>4.4000000000000004</v>
      </c>
      <c r="B75" s="127" t="s">
        <v>122</v>
      </c>
      <c r="C75" s="285" t="s">
        <v>14</v>
      </c>
      <c r="D75" s="130">
        <v>550</v>
      </c>
      <c r="E75" s="21"/>
      <c r="F75" s="21"/>
      <c r="G75" s="302">
        <v>3</v>
      </c>
      <c r="H75" s="41">
        <v>1650</v>
      </c>
      <c r="I75" s="41"/>
      <c r="J75" s="354"/>
      <c r="L75" s="393"/>
      <c r="O75" s="156"/>
      <c r="P75" s="156"/>
      <c r="Q75" s="156"/>
      <c r="R75" s="156"/>
      <c r="S75" s="156"/>
      <c r="T75" s="156"/>
      <c r="AH75" s="114"/>
    </row>
    <row r="76" spans="1:34" ht="16.5" x14ac:dyDescent="0.2">
      <c r="A76" s="126"/>
      <c r="B76" s="193"/>
      <c r="C76" s="312"/>
      <c r="D76" s="130"/>
      <c r="E76" s="21"/>
      <c r="F76" s="21"/>
      <c r="G76" s="302"/>
      <c r="H76" s="41"/>
      <c r="I76" s="41"/>
      <c r="J76" s="355"/>
      <c r="L76" s="393"/>
      <c r="AH76" s="114"/>
    </row>
    <row r="77" spans="1:34" ht="25.5" x14ac:dyDescent="0.2">
      <c r="A77" s="126">
        <v>4.5</v>
      </c>
      <c r="B77" s="85" t="s">
        <v>132</v>
      </c>
      <c r="C77" s="312" t="s">
        <v>11</v>
      </c>
      <c r="D77" s="303"/>
      <c r="E77" s="21"/>
      <c r="F77" s="21"/>
      <c r="G77" s="302"/>
      <c r="H77" s="21">
        <v>38.295000000000002</v>
      </c>
      <c r="I77" s="21"/>
      <c r="J77" s="346"/>
      <c r="L77" s="393"/>
      <c r="AH77" s="114"/>
    </row>
    <row r="78" spans="1:34" ht="16.5" x14ac:dyDescent="0.2">
      <c r="A78" s="126"/>
      <c r="B78" s="132" t="s">
        <v>127</v>
      </c>
      <c r="C78" s="288"/>
      <c r="D78" s="308">
        <v>0.55000000000000004</v>
      </c>
      <c r="E78" s="154">
        <v>42</v>
      </c>
      <c r="F78" s="154">
        <v>0.15</v>
      </c>
      <c r="G78" s="309">
        <v>4</v>
      </c>
      <c r="H78" s="154">
        <v>13.860000000000001</v>
      </c>
      <c r="I78" s="154"/>
      <c r="J78" s="356"/>
      <c r="L78" s="393"/>
      <c r="AH78" s="114"/>
    </row>
    <row r="79" spans="1:34" ht="16.5" x14ac:dyDescent="0.2">
      <c r="A79" s="126"/>
      <c r="B79" s="135"/>
      <c r="C79" s="288"/>
      <c r="D79" s="308">
        <v>0.6</v>
      </c>
      <c r="E79" s="154">
        <v>42</v>
      </c>
      <c r="F79" s="154">
        <v>0.15</v>
      </c>
      <c r="G79" s="309">
        <v>4</v>
      </c>
      <c r="H79" s="154">
        <v>15.12</v>
      </c>
      <c r="I79" s="154"/>
      <c r="J79" s="356"/>
      <c r="L79" s="393"/>
      <c r="AH79" s="114"/>
    </row>
    <row r="80" spans="1:34" ht="16.5" x14ac:dyDescent="0.2">
      <c r="A80" s="126"/>
      <c r="B80" s="132" t="s">
        <v>128</v>
      </c>
      <c r="C80" s="288"/>
      <c r="D80" s="311">
        <v>0.55000000000000004</v>
      </c>
      <c r="E80" s="154">
        <v>54</v>
      </c>
      <c r="F80" s="154">
        <v>0.15</v>
      </c>
      <c r="G80" s="309">
        <v>1</v>
      </c>
      <c r="H80" s="154">
        <v>4.4550000000000001</v>
      </c>
      <c r="I80" s="154"/>
      <c r="J80" s="356"/>
      <c r="L80" s="393"/>
      <c r="AH80" s="114"/>
    </row>
    <row r="81" spans="1:34" ht="16.5" x14ac:dyDescent="0.2">
      <c r="A81" s="126"/>
      <c r="B81" s="135"/>
      <c r="C81" s="288"/>
      <c r="D81" s="311">
        <v>0.6</v>
      </c>
      <c r="E81" s="154">
        <v>54</v>
      </c>
      <c r="F81" s="154">
        <v>0.15</v>
      </c>
      <c r="G81" s="309">
        <v>1</v>
      </c>
      <c r="H81" s="154">
        <v>4.8599999999999994</v>
      </c>
      <c r="I81" s="154"/>
      <c r="J81" s="356"/>
      <c r="L81" s="393"/>
      <c r="AH81" s="114"/>
    </row>
    <row r="82" spans="1:34" ht="16.5" x14ac:dyDescent="0.25">
      <c r="A82" s="126"/>
      <c r="B82" s="132" t="s">
        <v>133</v>
      </c>
      <c r="C82" s="288"/>
      <c r="D82" s="288"/>
      <c r="E82" s="154"/>
      <c r="F82" s="154"/>
      <c r="G82" s="309"/>
      <c r="H82" s="154">
        <v>38.295000000000002</v>
      </c>
      <c r="I82" s="154"/>
      <c r="J82" s="352"/>
      <c r="L82" s="393"/>
      <c r="AH82" s="114"/>
    </row>
    <row r="83" spans="1:34" ht="33" x14ac:dyDescent="0.25">
      <c r="A83" s="151"/>
      <c r="B83" s="157" t="s">
        <v>134</v>
      </c>
      <c r="C83" s="313"/>
      <c r="D83" s="313"/>
      <c r="E83" s="158"/>
      <c r="F83" s="158"/>
      <c r="G83" s="314"/>
      <c r="H83" s="158"/>
      <c r="I83" s="158"/>
      <c r="J83" s="357"/>
      <c r="L83" s="393"/>
      <c r="AH83" s="114"/>
    </row>
    <row r="84" spans="1:34" ht="16.5" x14ac:dyDescent="0.25">
      <c r="A84" s="126"/>
      <c r="B84" s="127"/>
      <c r="C84" s="285"/>
      <c r="D84" s="285"/>
      <c r="E84" s="21"/>
      <c r="F84" s="21"/>
      <c r="G84" s="302"/>
      <c r="H84" s="21"/>
      <c r="I84" s="21"/>
      <c r="J84" s="353"/>
      <c r="L84" s="393"/>
      <c r="AH84" s="114"/>
    </row>
    <row r="85" spans="1:34" ht="39" x14ac:dyDescent="0.25">
      <c r="A85" s="159">
        <v>5</v>
      </c>
      <c r="B85" s="160" t="s">
        <v>135</v>
      </c>
      <c r="C85" s="315"/>
      <c r="D85" s="315"/>
      <c r="E85" s="161"/>
      <c r="F85" s="161"/>
      <c r="G85" s="316"/>
      <c r="H85" s="161"/>
      <c r="I85" s="161"/>
      <c r="J85" s="358"/>
      <c r="L85" s="393"/>
      <c r="AH85" s="114"/>
    </row>
    <row r="86" spans="1:34" ht="16.5" x14ac:dyDescent="0.3">
      <c r="A86" s="126">
        <v>5.0999999999999996</v>
      </c>
      <c r="B86" s="89" t="s">
        <v>59</v>
      </c>
      <c r="C86" s="20" t="s">
        <v>17</v>
      </c>
      <c r="D86" s="298">
        <v>54</v>
      </c>
      <c r="E86" s="21">
        <v>20</v>
      </c>
      <c r="F86" s="21"/>
      <c r="G86" s="302">
        <v>2</v>
      </c>
      <c r="H86" s="21">
        <v>2160</v>
      </c>
      <c r="I86" s="21"/>
      <c r="J86" s="346"/>
      <c r="L86" s="393"/>
      <c r="AH86" s="114"/>
    </row>
    <row r="87" spans="1:34" ht="66" x14ac:dyDescent="0.2">
      <c r="A87" s="126">
        <v>5.2</v>
      </c>
      <c r="B87" s="124" t="s">
        <v>136</v>
      </c>
      <c r="C87" s="20" t="s">
        <v>5</v>
      </c>
      <c r="D87" s="128">
        <f>H90</f>
        <v>1640</v>
      </c>
      <c r="E87" s="21"/>
      <c r="F87" s="21"/>
      <c r="G87" s="21">
        <v>3.32</v>
      </c>
      <c r="H87" s="21">
        <v>5444.8</v>
      </c>
      <c r="I87" s="21"/>
      <c r="J87" s="346"/>
      <c r="L87" s="393"/>
      <c r="AH87" s="114"/>
    </row>
    <row r="88" spans="1:34" ht="16.5" x14ac:dyDescent="0.25">
      <c r="A88" s="126"/>
      <c r="B88" s="162" t="s">
        <v>137</v>
      </c>
      <c r="C88" s="288" t="s">
        <v>14</v>
      </c>
      <c r="D88" s="136">
        <v>17</v>
      </c>
      <c r="E88" s="154"/>
      <c r="F88" s="154"/>
      <c r="G88" s="309">
        <f>4*20</f>
        <v>80</v>
      </c>
      <c r="H88" s="154">
        <v>1360</v>
      </c>
      <c r="I88" s="154"/>
      <c r="J88" s="352"/>
      <c r="L88" s="393"/>
      <c r="AH88" s="114"/>
    </row>
    <row r="89" spans="1:34" ht="26.25" x14ac:dyDescent="0.25">
      <c r="A89" s="126"/>
      <c r="B89" s="162" t="s">
        <v>138</v>
      </c>
      <c r="C89" s="288" t="s">
        <v>14</v>
      </c>
      <c r="D89" s="136">
        <v>10</v>
      </c>
      <c r="E89" s="154"/>
      <c r="F89" s="154"/>
      <c r="G89" s="309">
        <f>14*2</f>
        <v>28</v>
      </c>
      <c r="H89" s="154">
        <v>280</v>
      </c>
      <c r="I89" s="154"/>
      <c r="J89" s="352"/>
      <c r="L89" s="393"/>
      <c r="AH89" s="114"/>
    </row>
    <row r="90" spans="1:34" ht="16.5" x14ac:dyDescent="0.25">
      <c r="A90" s="126"/>
      <c r="B90" s="163"/>
      <c r="C90" s="288"/>
      <c r="D90" s="288"/>
      <c r="E90" s="154"/>
      <c r="F90" s="154"/>
      <c r="G90" s="309"/>
      <c r="H90" s="154">
        <v>1640</v>
      </c>
      <c r="I90" s="154"/>
      <c r="J90" s="352"/>
      <c r="L90" s="393"/>
      <c r="AH90" s="114"/>
    </row>
    <row r="91" spans="1:34" ht="33" x14ac:dyDescent="0.2">
      <c r="A91" s="126">
        <v>5.3</v>
      </c>
      <c r="B91" s="127" t="s">
        <v>139</v>
      </c>
      <c r="C91" s="20" t="s">
        <v>140</v>
      </c>
      <c r="D91" s="298">
        <v>0.5</v>
      </c>
      <c r="E91" s="21">
        <v>0.15</v>
      </c>
      <c r="F91" s="21">
        <v>2</v>
      </c>
      <c r="G91" s="302">
        <f>H90</f>
        <v>1640</v>
      </c>
      <c r="H91" s="21">
        <v>246</v>
      </c>
      <c r="I91" s="21"/>
      <c r="J91" s="346"/>
      <c r="L91" s="393"/>
      <c r="AH91" s="114"/>
    </row>
    <row r="92" spans="1:34" ht="33" x14ac:dyDescent="0.2">
      <c r="A92" s="126">
        <v>5.4</v>
      </c>
      <c r="B92" s="124" t="s">
        <v>141</v>
      </c>
      <c r="C92" s="317" t="s">
        <v>63</v>
      </c>
      <c r="D92" s="128">
        <f>H90</f>
        <v>1640</v>
      </c>
      <c r="E92" s="21"/>
      <c r="F92" s="21"/>
      <c r="G92" s="302">
        <v>2</v>
      </c>
      <c r="H92" s="21">
        <v>3280</v>
      </c>
      <c r="I92" s="21"/>
      <c r="J92" s="346"/>
      <c r="L92" s="393"/>
      <c r="AH92" s="114"/>
    </row>
    <row r="93" spans="1:34" ht="16.5" x14ac:dyDescent="0.25">
      <c r="A93" s="126"/>
      <c r="B93" s="318"/>
      <c r="C93" s="285"/>
      <c r="D93" s="285"/>
      <c r="E93" s="21"/>
      <c r="F93" s="21"/>
      <c r="G93" s="302"/>
      <c r="H93" s="21"/>
      <c r="I93" s="21"/>
      <c r="J93" s="359"/>
      <c r="L93" s="393"/>
      <c r="AH93" s="114"/>
    </row>
    <row r="94" spans="1:34" ht="49.5" x14ac:dyDescent="0.3">
      <c r="A94" s="47">
        <v>5.5</v>
      </c>
      <c r="B94" s="220" t="s">
        <v>143</v>
      </c>
      <c r="C94" s="319" t="s">
        <v>12</v>
      </c>
      <c r="D94" s="76">
        <v>42</v>
      </c>
      <c r="E94" s="217">
        <v>54</v>
      </c>
      <c r="F94" s="74">
        <v>3</v>
      </c>
      <c r="G94" s="320">
        <v>2</v>
      </c>
      <c r="H94" s="74">
        <v>13608</v>
      </c>
      <c r="I94" s="74"/>
      <c r="J94" s="360"/>
      <c r="L94" s="393"/>
      <c r="M94" s="164"/>
      <c r="N94" s="164"/>
      <c r="O94" s="164"/>
      <c r="P94" s="164"/>
      <c r="AH94" s="114"/>
    </row>
    <row r="95" spans="1:34" ht="16.5" x14ac:dyDescent="0.2">
      <c r="A95" s="47">
        <v>5.6</v>
      </c>
      <c r="B95" s="221" t="s">
        <v>144</v>
      </c>
      <c r="C95" s="321" t="s">
        <v>12</v>
      </c>
      <c r="D95" s="76">
        <v>42</v>
      </c>
      <c r="E95" s="217">
        <v>54</v>
      </c>
      <c r="F95" s="74"/>
      <c r="G95" s="320">
        <v>2</v>
      </c>
      <c r="H95" s="74">
        <v>4536</v>
      </c>
      <c r="I95" s="74"/>
      <c r="J95" s="360"/>
      <c r="L95" s="393"/>
      <c r="M95" s="164"/>
      <c r="N95" s="164"/>
      <c r="O95" s="164"/>
      <c r="P95" s="164"/>
      <c r="AH95" s="114"/>
    </row>
    <row r="96" spans="1:34" ht="16.5" x14ac:dyDescent="0.25">
      <c r="A96" s="165"/>
      <c r="B96" s="166" t="s">
        <v>145</v>
      </c>
      <c r="C96" s="315"/>
      <c r="D96" s="315"/>
      <c r="E96" s="161"/>
      <c r="F96" s="161"/>
      <c r="G96" s="316"/>
      <c r="H96" s="161"/>
      <c r="I96" s="161"/>
      <c r="J96" s="361"/>
      <c r="L96" s="393"/>
      <c r="AH96" s="114"/>
    </row>
    <row r="97" spans="1:34" ht="16.5" x14ac:dyDescent="0.25">
      <c r="A97" s="145"/>
      <c r="B97" s="127"/>
      <c r="C97" s="285"/>
      <c r="D97" s="285"/>
      <c r="E97" s="21"/>
      <c r="F97" s="21"/>
      <c r="G97" s="302"/>
      <c r="H97" s="21"/>
      <c r="I97" s="21"/>
      <c r="J97" s="353"/>
      <c r="L97" s="393"/>
      <c r="AH97" s="114"/>
    </row>
    <row r="98" spans="1:34" ht="33" x14ac:dyDescent="0.25">
      <c r="A98" s="167">
        <v>6</v>
      </c>
      <c r="B98" s="168" t="s">
        <v>146</v>
      </c>
      <c r="C98" s="293"/>
      <c r="D98" s="293"/>
      <c r="E98" s="169"/>
      <c r="F98" s="169"/>
      <c r="G98" s="322"/>
      <c r="H98" s="169"/>
      <c r="I98" s="169"/>
      <c r="J98" s="362"/>
      <c r="L98" s="393"/>
      <c r="AH98" s="114"/>
    </row>
    <row r="99" spans="1:34" ht="16.5" x14ac:dyDescent="0.2">
      <c r="A99" s="47">
        <v>6.1</v>
      </c>
      <c r="B99" s="48" t="s">
        <v>147</v>
      </c>
      <c r="C99" s="321" t="s">
        <v>12</v>
      </c>
      <c r="D99" s="76">
        <v>42</v>
      </c>
      <c r="E99" s="216">
        <v>54</v>
      </c>
      <c r="F99" s="41"/>
      <c r="G99" s="323">
        <v>2</v>
      </c>
      <c r="H99" s="74">
        <v>4536</v>
      </c>
      <c r="I99" s="41"/>
      <c r="J99" s="360"/>
      <c r="L99" s="393"/>
      <c r="AH99" s="114"/>
    </row>
    <row r="100" spans="1:34" ht="16.5" x14ac:dyDescent="0.2">
      <c r="A100" s="47">
        <v>6.2</v>
      </c>
      <c r="B100" s="48" t="s">
        <v>148</v>
      </c>
      <c r="C100" s="240" t="s">
        <v>63</v>
      </c>
      <c r="D100" s="71">
        <v>59</v>
      </c>
      <c r="E100" s="41"/>
      <c r="F100" s="41"/>
      <c r="G100" s="323">
        <v>2</v>
      </c>
      <c r="H100" s="41">
        <v>118</v>
      </c>
      <c r="I100" s="41"/>
      <c r="J100" s="360"/>
      <c r="L100" s="393"/>
      <c r="AH100" s="114"/>
    </row>
    <row r="101" spans="1:34" ht="16.5" x14ac:dyDescent="0.2">
      <c r="A101" s="47">
        <v>6.3</v>
      </c>
      <c r="B101" s="48" t="s">
        <v>149</v>
      </c>
      <c r="C101" s="321" t="s">
        <v>12</v>
      </c>
      <c r="D101" s="76">
        <v>42</v>
      </c>
      <c r="E101" s="216">
        <v>54</v>
      </c>
      <c r="F101" s="41"/>
      <c r="G101" s="323">
        <v>2</v>
      </c>
      <c r="H101" s="74">
        <v>4536</v>
      </c>
      <c r="I101" s="41"/>
      <c r="J101" s="360"/>
      <c r="L101" s="393"/>
      <c r="AH101" s="114"/>
    </row>
    <row r="102" spans="1:34" ht="49.5" x14ac:dyDescent="0.3">
      <c r="A102" s="47">
        <v>6.4</v>
      </c>
      <c r="B102" s="220" t="s">
        <v>143</v>
      </c>
      <c r="C102" s="319" t="s">
        <v>12</v>
      </c>
      <c r="D102" s="76">
        <v>42</v>
      </c>
      <c r="E102" s="216">
        <v>54</v>
      </c>
      <c r="F102" s="41"/>
      <c r="G102" s="323">
        <v>2</v>
      </c>
      <c r="H102" s="74">
        <v>4536</v>
      </c>
      <c r="I102" s="41"/>
      <c r="J102" s="360"/>
      <c r="L102" s="393"/>
      <c r="AH102" s="114"/>
    </row>
    <row r="103" spans="1:34" ht="16.5" x14ac:dyDescent="0.2">
      <c r="A103" s="47">
        <v>6.5</v>
      </c>
      <c r="B103" s="221" t="s">
        <v>144</v>
      </c>
      <c r="C103" s="321" t="s">
        <v>12</v>
      </c>
      <c r="D103" s="76">
        <v>42</v>
      </c>
      <c r="E103" s="217">
        <v>54</v>
      </c>
      <c r="F103" s="74"/>
      <c r="G103" s="320">
        <v>2</v>
      </c>
      <c r="H103" s="74">
        <v>4536</v>
      </c>
      <c r="I103" s="74"/>
      <c r="J103" s="360"/>
      <c r="L103" s="393"/>
      <c r="AH103" s="114"/>
    </row>
    <row r="104" spans="1:34" ht="16.5" x14ac:dyDescent="0.2">
      <c r="A104" s="47">
        <v>6.6</v>
      </c>
      <c r="B104" s="48" t="s">
        <v>150</v>
      </c>
      <c r="C104" s="321" t="s">
        <v>12</v>
      </c>
      <c r="D104" s="76">
        <v>42</v>
      </c>
      <c r="E104" s="217">
        <v>54</v>
      </c>
      <c r="F104" s="74"/>
      <c r="G104" s="320">
        <v>2</v>
      </c>
      <c r="H104" s="74">
        <v>4536</v>
      </c>
      <c r="I104" s="74"/>
      <c r="J104" s="360"/>
      <c r="L104" s="393"/>
      <c r="AH104" s="114"/>
    </row>
    <row r="105" spans="1:34" ht="82.5" x14ac:dyDescent="0.2">
      <c r="A105" s="47">
        <v>6.7</v>
      </c>
      <c r="B105" s="48" t="s">
        <v>151</v>
      </c>
      <c r="C105" s="321" t="s">
        <v>12</v>
      </c>
      <c r="D105" s="76">
        <v>42</v>
      </c>
      <c r="E105" s="217">
        <v>54</v>
      </c>
      <c r="F105" s="74">
        <v>1.1499999999999999</v>
      </c>
      <c r="G105" s="320">
        <v>2</v>
      </c>
      <c r="H105" s="74">
        <v>5216.3999999999996</v>
      </c>
      <c r="I105" s="74"/>
      <c r="J105" s="360"/>
      <c r="L105" s="393"/>
      <c r="AH105" s="114"/>
    </row>
    <row r="106" spans="1:34" ht="16.5" x14ac:dyDescent="0.2">
      <c r="A106" s="47">
        <v>6.8</v>
      </c>
      <c r="B106" s="48" t="s">
        <v>152</v>
      </c>
      <c r="C106" s="321" t="s">
        <v>17</v>
      </c>
      <c r="D106" s="240"/>
      <c r="E106" s="41"/>
      <c r="F106" s="41"/>
      <c r="G106" s="323"/>
      <c r="H106" s="41">
        <v>720</v>
      </c>
      <c r="I106" s="41"/>
      <c r="J106" s="360"/>
      <c r="L106" s="393"/>
      <c r="AH106" s="114"/>
    </row>
    <row r="107" spans="1:34" ht="16.5" x14ac:dyDescent="0.25">
      <c r="A107" s="47"/>
      <c r="B107" s="182" t="s">
        <v>153</v>
      </c>
      <c r="C107" s="324"/>
      <c r="D107" s="325">
        <v>42</v>
      </c>
      <c r="E107" s="218">
        <v>6</v>
      </c>
      <c r="F107" s="219"/>
      <c r="G107" s="218">
        <v>2</v>
      </c>
      <c r="H107" s="219">
        <v>504</v>
      </c>
      <c r="I107" s="219"/>
      <c r="J107" s="363"/>
      <c r="L107" s="393"/>
      <c r="AH107" s="114"/>
    </row>
    <row r="108" spans="1:34" ht="16.5" x14ac:dyDescent="0.25">
      <c r="A108" s="47"/>
      <c r="B108" s="182" t="s">
        <v>154</v>
      </c>
      <c r="C108" s="324"/>
      <c r="D108" s="325">
        <v>54</v>
      </c>
      <c r="E108" s="218">
        <v>2</v>
      </c>
      <c r="F108" s="219"/>
      <c r="G108" s="218">
        <v>2</v>
      </c>
      <c r="H108" s="219">
        <v>216</v>
      </c>
      <c r="I108" s="219"/>
      <c r="J108" s="363"/>
      <c r="L108" s="393"/>
      <c r="AH108" s="114"/>
    </row>
    <row r="109" spans="1:34" ht="16.5" x14ac:dyDescent="0.25">
      <c r="A109" s="47"/>
      <c r="B109" s="182" t="s">
        <v>155</v>
      </c>
      <c r="C109" s="326"/>
      <c r="D109" s="326"/>
      <c r="E109" s="219"/>
      <c r="F109" s="219"/>
      <c r="G109" s="218"/>
      <c r="H109" s="219">
        <v>720</v>
      </c>
      <c r="I109" s="219"/>
      <c r="J109" s="363"/>
      <c r="L109" s="393"/>
      <c r="AH109" s="114"/>
    </row>
    <row r="110" spans="1:34" ht="16.5" x14ac:dyDescent="0.25">
      <c r="A110" s="47"/>
      <c r="B110" s="48"/>
      <c r="C110" s="240"/>
      <c r="D110" s="240"/>
      <c r="E110" s="41"/>
      <c r="F110" s="41"/>
      <c r="G110" s="323"/>
      <c r="H110" s="41"/>
      <c r="I110" s="41"/>
      <c r="J110" s="50"/>
      <c r="L110" s="393"/>
      <c r="AH110" s="114"/>
    </row>
    <row r="111" spans="1:34" ht="33" x14ac:dyDescent="0.2">
      <c r="A111" s="47">
        <v>6.9</v>
      </c>
      <c r="B111" s="48" t="s">
        <v>156</v>
      </c>
      <c r="C111" s="240" t="s">
        <v>17</v>
      </c>
      <c r="D111" s="240"/>
      <c r="E111" s="41"/>
      <c r="F111" s="41"/>
      <c r="G111" s="323"/>
      <c r="H111" s="41">
        <v>498</v>
      </c>
      <c r="I111" s="41"/>
      <c r="J111" s="360"/>
      <c r="K111" s="170"/>
      <c r="L111" s="393"/>
      <c r="AH111" s="114"/>
    </row>
    <row r="112" spans="1:34" ht="16.5" x14ac:dyDescent="0.25">
      <c r="A112" s="47"/>
      <c r="B112" s="182" t="s">
        <v>157</v>
      </c>
      <c r="C112" s="326"/>
      <c r="D112" s="325">
        <v>54</v>
      </c>
      <c r="E112" s="219"/>
      <c r="F112" s="219"/>
      <c r="G112" s="218">
        <v>3</v>
      </c>
      <c r="H112" s="219">
        <v>162</v>
      </c>
      <c r="I112" s="41"/>
      <c r="J112" s="50"/>
      <c r="L112" s="393"/>
      <c r="AH112" s="114"/>
    </row>
    <row r="113" spans="1:34" ht="16.5" x14ac:dyDescent="0.25">
      <c r="A113" s="47"/>
      <c r="B113" s="182" t="s">
        <v>158</v>
      </c>
      <c r="C113" s="326"/>
      <c r="D113" s="325">
        <v>42</v>
      </c>
      <c r="E113" s="219"/>
      <c r="F113" s="219"/>
      <c r="G113" s="218">
        <v>8</v>
      </c>
      <c r="H113" s="219">
        <v>336</v>
      </c>
      <c r="I113" s="41"/>
      <c r="J113" s="50"/>
      <c r="L113" s="393"/>
      <c r="AH113" s="114"/>
    </row>
    <row r="114" spans="1:34" ht="16.5" x14ac:dyDescent="0.25">
      <c r="A114" s="47"/>
      <c r="B114" s="182" t="s">
        <v>103</v>
      </c>
      <c r="C114" s="326"/>
      <c r="D114" s="326"/>
      <c r="E114" s="219"/>
      <c r="F114" s="219"/>
      <c r="G114" s="218"/>
      <c r="H114" s="219">
        <v>498</v>
      </c>
      <c r="I114" s="41"/>
      <c r="J114" s="50"/>
      <c r="L114" s="393"/>
      <c r="AH114" s="114"/>
    </row>
    <row r="115" spans="1:34" ht="33" x14ac:dyDescent="0.25">
      <c r="A115" s="455"/>
      <c r="B115" s="171" t="s">
        <v>159</v>
      </c>
      <c r="C115" s="456"/>
      <c r="D115" s="456"/>
      <c r="E115" s="457"/>
      <c r="F115" s="457"/>
      <c r="G115" s="458"/>
      <c r="H115" s="457"/>
      <c r="I115" s="459"/>
      <c r="J115" s="460"/>
      <c r="L115" s="393"/>
      <c r="AH115" s="114"/>
    </row>
    <row r="116" spans="1:34" ht="16.5" x14ac:dyDescent="0.25">
      <c r="A116" s="126"/>
      <c r="B116" s="127"/>
      <c r="C116" s="285"/>
      <c r="D116" s="285"/>
      <c r="E116" s="21"/>
      <c r="F116" s="21"/>
      <c r="G116" s="302"/>
      <c r="H116" s="21"/>
      <c r="I116" s="21"/>
      <c r="J116" s="353"/>
      <c r="L116" s="393"/>
      <c r="AH116" s="114"/>
    </row>
    <row r="117" spans="1:34" ht="33" x14ac:dyDescent="0.25">
      <c r="A117" s="461">
        <v>7</v>
      </c>
      <c r="B117" s="462" t="s">
        <v>160</v>
      </c>
      <c r="C117" s="463"/>
      <c r="D117" s="463"/>
      <c r="E117" s="464"/>
      <c r="F117" s="464"/>
      <c r="G117" s="465"/>
      <c r="H117" s="464"/>
      <c r="I117" s="464"/>
      <c r="J117" s="466"/>
      <c r="L117" s="393"/>
      <c r="AH117" s="114"/>
    </row>
    <row r="118" spans="1:34" ht="16.5" x14ac:dyDescent="0.2">
      <c r="A118" s="126">
        <v>7.1</v>
      </c>
      <c r="B118" s="193" t="s">
        <v>161</v>
      </c>
      <c r="C118" s="312" t="s">
        <v>12</v>
      </c>
      <c r="D118" s="128">
        <v>42</v>
      </c>
      <c r="E118" s="467">
        <v>54</v>
      </c>
      <c r="F118" s="467"/>
      <c r="G118" s="467">
        <v>2</v>
      </c>
      <c r="H118" s="21">
        <v>4536</v>
      </c>
      <c r="I118" s="21"/>
      <c r="J118" s="346"/>
      <c r="L118" s="393"/>
      <c r="AH118" s="114"/>
    </row>
    <row r="119" spans="1:34" ht="16.5" x14ac:dyDescent="0.2">
      <c r="A119" s="126">
        <v>7.2</v>
      </c>
      <c r="B119" s="193" t="s">
        <v>162</v>
      </c>
      <c r="C119" s="312" t="s">
        <v>12</v>
      </c>
      <c r="D119" s="128">
        <v>42</v>
      </c>
      <c r="E119" s="467">
        <v>54</v>
      </c>
      <c r="F119" s="467"/>
      <c r="G119" s="467">
        <v>2</v>
      </c>
      <c r="H119" s="21">
        <v>4536</v>
      </c>
      <c r="I119" s="21"/>
      <c r="J119" s="346"/>
      <c r="L119" s="393"/>
      <c r="AH119" s="114"/>
    </row>
    <row r="120" spans="1:34" ht="16.5" x14ac:dyDescent="0.25">
      <c r="A120" s="126"/>
      <c r="B120" s="124"/>
      <c r="C120" s="20"/>
      <c r="D120" s="285"/>
      <c r="E120" s="21"/>
      <c r="F120" s="21"/>
      <c r="G120" s="302"/>
      <c r="H120" s="21"/>
      <c r="I120" s="21"/>
      <c r="J120" s="353"/>
      <c r="L120" s="393"/>
      <c r="AH120" s="114"/>
    </row>
    <row r="121" spans="1:34" ht="16.5" x14ac:dyDescent="0.2">
      <c r="A121" s="126">
        <v>7.3</v>
      </c>
      <c r="B121" s="124" t="s">
        <v>163</v>
      </c>
      <c r="C121" s="20" t="s">
        <v>17</v>
      </c>
      <c r="D121" s="285"/>
      <c r="E121" s="21"/>
      <c r="F121" s="21"/>
      <c r="G121" s="302"/>
      <c r="H121" s="21">
        <v>7380</v>
      </c>
      <c r="I121" s="21"/>
      <c r="J121" s="346"/>
      <c r="L121" s="393"/>
      <c r="AH121" s="114"/>
    </row>
    <row r="122" spans="1:34" ht="16.5" x14ac:dyDescent="0.25">
      <c r="A122" s="126"/>
      <c r="B122" s="222" t="s">
        <v>164</v>
      </c>
      <c r="C122" s="468"/>
      <c r="D122" s="289">
        <v>42</v>
      </c>
      <c r="E122" s="309">
        <v>25</v>
      </c>
      <c r="F122" s="309">
        <v>1</v>
      </c>
      <c r="G122" s="309">
        <v>4</v>
      </c>
      <c r="H122" s="154">
        <v>4200</v>
      </c>
      <c r="I122" s="21"/>
      <c r="J122" s="353"/>
      <c r="L122" s="393"/>
      <c r="AH122" s="114"/>
    </row>
    <row r="123" spans="1:34" ht="16.5" x14ac:dyDescent="0.25">
      <c r="A123" s="126"/>
      <c r="B123" s="222" t="s">
        <v>165</v>
      </c>
      <c r="C123" s="468"/>
      <c r="D123" s="289">
        <v>24</v>
      </c>
      <c r="E123" s="309">
        <v>7</v>
      </c>
      <c r="F123" s="309">
        <v>2</v>
      </c>
      <c r="G123" s="309">
        <v>4</v>
      </c>
      <c r="H123" s="154">
        <v>1344</v>
      </c>
      <c r="I123" s="21"/>
      <c r="J123" s="353"/>
      <c r="L123" s="393"/>
      <c r="AH123" s="114"/>
    </row>
    <row r="124" spans="1:34" ht="16.5" x14ac:dyDescent="0.25">
      <c r="A124" s="126"/>
      <c r="B124" s="222" t="s">
        <v>166</v>
      </c>
      <c r="C124" s="468"/>
      <c r="D124" s="289">
        <v>24</v>
      </c>
      <c r="E124" s="309">
        <v>4</v>
      </c>
      <c r="F124" s="309">
        <v>1</v>
      </c>
      <c r="G124" s="309">
        <v>4</v>
      </c>
      <c r="H124" s="154">
        <v>384</v>
      </c>
      <c r="I124" s="21"/>
      <c r="J124" s="353"/>
      <c r="L124" s="393"/>
      <c r="AH124" s="114"/>
    </row>
    <row r="125" spans="1:34" ht="16.5" x14ac:dyDescent="0.25">
      <c r="A125" s="126"/>
      <c r="B125" s="222" t="s">
        <v>167</v>
      </c>
      <c r="C125" s="20"/>
      <c r="D125" s="298">
        <v>6</v>
      </c>
      <c r="E125" s="21"/>
      <c r="F125" s="21">
        <v>24</v>
      </c>
      <c r="G125" s="302">
        <v>4</v>
      </c>
      <c r="H125" s="154">
        <v>576</v>
      </c>
      <c r="I125" s="21"/>
      <c r="J125" s="353"/>
      <c r="L125" s="393"/>
      <c r="AH125" s="114"/>
    </row>
    <row r="126" spans="1:34" ht="16.5" x14ac:dyDescent="0.25">
      <c r="A126" s="126"/>
      <c r="B126" s="222" t="s">
        <v>168</v>
      </c>
      <c r="C126" s="20"/>
      <c r="D126" s="128">
        <v>42</v>
      </c>
      <c r="E126" s="21">
        <v>7</v>
      </c>
      <c r="F126" s="21">
        <v>1</v>
      </c>
      <c r="G126" s="302">
        <v>2</v>
      </c>
      <c r="H126" s="154">
        <v>588</v>
      </c>
      <c r="I126" s="21"/>
      <c r="J126" s="353"/>
      <c r="L126" s="393"/>
      <c r="AH126" s="114"/>
    </row>
    <row r="127" spans="1:34" ht="16.5" x14ac:dyDescent="0.25">
      <c r="A127" s="126"/>
      <c r="B127" s="222"/>
      <c r="C127" s="20"/>
      <c r="D127" s="128">
        <v>6</v>
      </c>
      <c r="E127" s="21">
        <v>24</v>
      </c>
      <c r="F127" s="21">
        <v>1</v>
      </c>
      <c r="G127" s="302">
        <v>2</v>
      </c>
      <c r="H127" s="154">
        <v>288</v>
      </c>
      <c r="I127" s="21"/>
      <c r="J127" s="353"/>
      <c r="L127" s="393"/>
      <c r="AH127" s="114"/>
    </row>
    <row r="128" spans="1:34" ht="16.5" x14ac:dyDescent="0.25">
      <c r="A128" s="126"/>
      <c r="B128" s="222" t="s">
        <v>103</v>
      </c>
      <c r="C128" s="20"/>
      <c r="D128" s="285"/>
      <c r="E128" s="21"/>
      <c r="F128" s="21"/>
      <c r="G128" s="302"/>
      <c r="H128" s="21">
        <v>7380</v>
      </c>
      <c r="I128" s="21"/>
      <c r="J128" s="353"/>
      <c r="L128" s="393"/>
      <c r="AH128" s="114"/>
    </row>
    <row r="129" spans="1:38" ht="16.5" x14ac:dyDescent="0.25">
      <c r="A129" s="126"/>
      <c r="B129" s="222"/>
      <c r="C129" s="20"/>
      <c r="D129" s="285"/>
      <c r="E129" s="21"/>
      <c r="F129" s="21"/>
      <c r="G129" s="302"/>
      <c r="H129" s="21"/>
      <c r="I129" s="21"/>
      <c r="J129" s="353"/>
      <c r="L129" s="393"/>
      <c r="AH129" s="114"/>
    </row>
    <row r="130" spans="1:38" ht="16.5" x14ac:dyDescent="0.2">
      <c r="A130" s="126">
        <v>7.4</v>
      </c>
      <c r="B130" s="193" t="s">
        <v>169</v>
      </c>
      <c r="C130" s="312" t="s">
        <v>63</v>
      </c>
      <c r="D130" s="128">
        <f>H118</f>
        <v>4536</v>
      </c>
      <c r="E130" s="21"/>
      <c r="F130" s="21"/>
      <c r="G130" s="302">
        <v>4</v>
      </c>
      <c r="H130" s="21">
        <v>18144</v>
      </c>
      <c r="I130" s="21"/>
      <c r="J130" s="346"/>
      <c r="L130" s="393"/>
      <c r="AH130" s="114"/>
    </row>
    <row r="131" spans="1:38" ht="33" x14ac:dyDescent="0.25">
      <c r="A131" s="461"/>
      <c r="B131" s="172" t="s">
        <v>170</v>
      </c>
      <c r="C131" s="463"/>
      <c r="D131" s="463"/>
      <c r="E131" s="464"/>
      <c r="F131" s="464"/>
      <c r="G131" s="465"/>
      <c r="H131" s="464"/>
      <c r="I131" s="464"/>
      <c r="J131" s="469"/>
      <c r="L131" s="393"/>
      <c r="AH131" s="114"/>
    </row>
    <row r="132" spans="1:38" ht="16.5" x14ac:dyDescent="0.25">
      <c r="A132" s="126"/>
      <c r="B132" s="124"/>
      <c r="C132" s="20"/>
      <c r="D132" s="285"/>
      <c r="E132" s="21"/>
      <c r="F132" s="21"/>
      <c r="G132" s="302"/>
      <c r="H132" s="21"/>
      <c r="I132" s="21"/>
      <c r="J132" s="353"/>
      <c r="L132" s="393"/>
      <c r="AH132" s="114"/>
    </row>
    <row r="133" spans="1:38" ht="16.5" x14ac:dyDescent="0.25">
      <c r="A133" s="470">
        <v>8</v>
      </c>
      <c r="B133" s="471" t="s">
        <v>171</v>
      </c>
      <c r="C133" s="327"/>
      <c r="D133" s="327"/>
      <c r="E133" s="176"/>
      <c r="F133" s="176"/>
      <c r="G133" s="328"/>
      <c r="H133" s="176"/>
      <c r="I133" s="176"/>
      <c r="J133" s="472"/>
      <c r="L133" s="393"/>
      <c r="AH133" s="114"/>
    </row>
    <row r="134" spans="1:38" ht="16.5" x14ac:dyDescent="0.2">
      <c r="A134" s="126">
        <v>8.1</v>
      </c>
      <c r="B134" s="130" t="s">
        <v>172</v>
      </c>
      <c r="C134" s="285" t="s">
        <v>11</v>
      </c>
      <c r="D134" s="285">
        <v>3.14</v>
      </c>
      <c r="E134" s="21">
        <f>0.08*0.08</f>
        <v>6.4000000000000003E-3</v>
      </c>
      <c r="F134" s="21">
        <v>0.4</v>
      </c>
      <c r="G134" s="302">
        <v>16</v>
      </c>
      <c r="H134" s="21">
        <v>0.13</v>
      </c>
      <c r="I134" s="41"/>
      <c r="J134" s="346"/>
      <c r="L134" s="393"/>
      <c r="AH134" s="114"/>
    </row>
    <row r="135" spans="1:38" ht="16.5" x14ac:dyDescent="0.2">
      <c r="A135" s="173">
        <v>8.1999999999999993</v>
      </c>
      <c r="B135" s="130" t="s">
        <v>173</v>
      </c>
      <c r="C135" s="285" t="s">
        <v>11</v>
      </c>
      <c r="D135" s="285"/>
      <c r="E135" s="21"/>
      <c r="F135" s="21"/>
      <c r="G135" s="302"/>
      <c r="H135" s="21">
        <v>0.1</v>
      </c>
      <c r="I135" s="41"/>
      <c r="J135" s="346"/>
      <c r="L135" s="393"/>
      <c r="AH135" s="114"/>
    </row>
    <row r="136" spans="1:38" ht="16.5" x14ac:dyDescent="0.2">
      <c r="A136" s="174"/>
      <c r="B136" s="175" t="s">
        <v>174</v>
      </c>
      <c r="C136" s="327"/>
      <c r="D136" s="327"/>
      <c r="E136" s="176"/>
      <c r="F136" s="176"/>
      <c r="G136" s="328"/>
      <c r="H136" s="176"/>
      <c r="I136" s="176"/>
      <c r="J136" s="473"/>
      <c r="L136" s="393"/>
      <c r="AH136" s="114"/>
    </row>
    <row r="137" spans="1:38" ht="16.5" x14ac:dyDescent="0.2">
      <c r="A137" s="146"/>
      <c r="B137" s="130"/>
      <c r="C137" s="285"/>
      <c r="D137" s="285"/>
      <c r="E137" s="21"/>
      <c r="F137" s="21"/>
      <c r="G137" s="302"/>
      <c r="H137" s="21"/>
      <c r="I137" s="21"/>
      <c r="J137" s="346"/>
      <c r="L137" s="393"/>
      <c r="AH137" s="114"/>
    </row>
    <row r="138" spans="1:38" ht="16.5" x14ac:dyDescent="0.2">
      <c r="A138" s="177">
        <v>9</v>
      </c>
      <c r="B138" s="178" t="s">
        <v>175</v>
      </c>
      <c r="C138" s="305"/>
      <c r="D138" s="305"/>
      <c r="E138" s="152"/>
      <c r="F138" s="152"/>
      <c r="G138" s="306"/>
      <c r="H138" s="152"/>
      <c r="I138" s="152"/>
      <c r="J138" s="351"/>
      <c r="L138" s="393"/>
      <c r="AH138" s="114"/>
    </row>
    <row r="139" spans="1:38" ht="33" x14ac:dyDescent="0.2">
      <c r="A139" s="126">
        <v>9.1</v>
      </c>
      <c r="B139" s="299" t="s">
        <v>176</v>
      </c>
      <c r="C139" s="321" t="s">
        <v>12</v>
      </c>
      <c r="D139" s="128">
        <f>H142</f>
        <v>122.10000000000001</v>
      </c>
      <c r="E139" s="21"/>
      <c r="F139" s="21"/>
      <c r="G139" s="21">
        <v>0.55000000000000004</v>
      </c>
      <c r="H139" s="21">
        <v>122.1</v>
      </c>
      <c r="I139" s="21"/>
      <c r="J139" s="346"/>
      <c r="L139" s="393"/>
      <c r="AH139" s="114"/>
    </row>
    <row r="140" spans="1:38" ht="16.5" x14ac:dyDescent="0.2">
      <c r="A140" s="179"/>
      <c r="B140" s="136" t="s">
        <v>177</v>
      </c>
      <c r="C140" s="330"/>
      <c r="D140" s="289">
        <v>42</v>
      </c>
      <c r="E140" s="154"/>
      <c r="F140" s="154"/>
      <c r="G140" s="309">
        <v>4</v>
      </c>
      <c r="H140" s="154">
        <f>168*0.55</f>
        <v>92.4</v>
      </c>
      <c r="I140" s="21"/>
      <c r="J140" s="346"/>
      <c r="L140" s="393"/>
      <c r="AH140" s="114"/>
    </row>
    <row r="141" spans="1:38" ht="16.5" x14ac:dyDescent="0.25">
      <c r="A141" s="126"/>
      <c r="B141" s="132" t="s">
        <v>178</v>
      </c>
      <c r="C141" s="288"/>
      <c r="D141" s="289">
        <v>54</v>
      </c>
      <c r="E141" s="180"/>
      <c r="F141" s="180"/>
      <c r="G141" s="331">
        <v>1</v>
      </c>
      <c r="H141" s="154">
        <f>54*0.55</f>
        <v>29.700000000000003</v>
      </c>
      <c r="I141" s="77"/>
      <c r="J141" s="353"/>
      <c r="L141" s="393"/>
      <c r="AI141" s="4"/>
      <c r="AJ141" s="4"/>
      <c r="AK141" s="4"/>
      <c r="AL141" s="4"/>
    </row>
    <row r="142" spans="1:38" ht="16.5" x14ac:dyDescent="0.25">
      <c r="A142" s="126"/>
      <c r="B142" s="132" t="s">
        <v>155</v>
      </c>
      <c r="C142" s="288"/>
      <c r="D142" s="288"/>
      <c r="E142" s="180"/>
      <c r="F142" s="180"/>
      <c r="G142" s="331"/>
      <c r="H142" s="332">
        <f>SUM(H140:H141)</f>
        <v>122.10000000000001</v>
      </c>
      <c r="I142" s="77"/>
      <c r="J142" s="353"/>
      <c r="L142" s="393"/>
      <c r="AH142" s="114"/>
    </row>
    <row r="143" spans="1:38" ht="16.5" x14ac:dyDescent="0.25">
      <c r="A143" s="126"/>
      <c r="B143" s="127"/>
      <c r="C143" s="285"/>
      <c r="D143" s="285"/>
      <c r="E143" s="77"/>
      <c r="F143" s="77"/>
      <c r="G143" s="333"/>
      <c r="H143" s="77"/>
      <c r="I143" s="77"/>
      <c r="J143" s="353"/>
      <c r="L143" s="393"/>
      <c r="AH143" s="114"/>
    </row>
    <row r="144" spans="1:38" ht="49.5" x14ac:dyDescent="0.25">
      <c r="A144" s="126">
        <v>9.1999999999999993</v>
      </c>
      <c r="B144" s="299" t="s">
        <v>179</v>
      </c>
      <c r="C144" s="321" t="s">
        <v>12</v>
      </c>
      <c r="D144" s="128">
        <f>H147</f>
        <v>234.59999999999997</v>
      </c>
      <c r="E144" s="77"/>
      <c r="F144" s="77"/>
      <c r="G144" s="334">
        <v>0.85</v>
      </c>
      <c r="H144" s="334">
        <v>234.6</v>
      </c>
      <c r="I144" s="181"/>
      <c r="J144" s="353"/>
      <c r="L144" s="393"/>
      <c r="AH144" s="114"/>
    </row>
    <row r="145" spans="1:34" s="51" customFormat="1" ht="16.5" x14ac:dyDescent="0.25">
      <c r="A145" s="47"/>
      <c r="B145" s="182" t="s">
        <v>180</v>
      </c>
      <c r="C145" s="240"/>
      <c r="D145" s="325">
        <v>42</v>
      </c>
      <c r="E145" s="183"/>
      <c r="F145" s="183"/>
      <c r="G145" s="335">
        <v>4</v>
      </c>
      <c r="H145" s="183">
        <f>168*0.85</f>
        <v>142.79999999999998</v>
      </c>
      <c r="I145" s="184"/>
      <c r="J145" s="50"/>
      <c r="K145" s="4"/>
      <c r="L145" s="393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</row>
    <row r="146" spans="1:34" ht="16.5" x14ac:dyDescent="0.25">
      <c r="A146" s="126"/>
      <c r="B146" s="222" t="s">
        <v>181</v>
      </c>
      <c r="C146" s="285"/>
      <c r="D146" s="289">
        <v>54</v>
      </c>
      <c r="E146" s="180"/>
      <c r="F146" s="180"/>
      <c r="G146" s="331">
        <v>2</v>
      </c>
      <c r="H146" s="183">
        <f>108*0.85</f>
        <v>91.8</v>
      </c>
      <c r="I146" s="77"/>
      <c r="J146" s="353"/>
      <c r="L146" s="393"/>
      <c r="AH146" s="114"/>
    </row>
    <row r="147" spans="1:34" ht="16.5" x14ac:dyDescent="0.25">
      <c r="A147" s="126"/>
      <c r="B147" s="132" t="s">
        <v>155</v>
      </c>
      <c r="C147" s="285"/>
      <c r="D147" s="288"/>
      <c r="E147" s="180"/>
      <c r="F147" s="180"/>
      <c r="G147" s="331"/>
      <c r="H147" s="180">
        <f>SUM(H145:H146)</f>
        <v>234.59999999999997</v>
      </c>
      <c r="I147" s="77"/>
      <c r="J147" s="359"/>
      <c r="L147" s="393"/>
      <c r="AH147" s="114"/>
    </row>
    <row r="148" spans="1:34" ht="16.5" x14ac:dyDescent="0.2">
      <c r="A148" s="179"/>
      <c r="B148" s="185"/>
      <c r="C148" s="329"/>
      <c r="D148" s="285"/>
      <c r="E148" s="77"/>
      <c r="F148" s="77"/>
      <c r="G148" s="333"/>
      <c r="H148" s="77"/>
      <c r="I148" s="77"/>
      <c r="J148" s="346"/>
      <c r="L148" s="393"/>
      <c r="AH148" s="114"/>
    </row>
    <row r="149" spans="1:34" ht="33" x14ac:dyDescent="0.25">
      <c r="A149" s="126">
        <v>9.3000000000000007</v>
      </c>
      <c r="B149" s="127" t="s">
        <v>182</v>
      </c>
      <c r="C149" s="285" t="s">
        <v>63</v>
      </c>
      <c r="D149" s="128"/>
      <c r="E149" s="77"/>
      <c r="F149" s="77"/>
      <c r="G149" s="333"/>
      <c r="H149" s="77">
        <v>996</v>
      </c>
      <c r="I149" s="77"/>
      <c r="J149" s="353"/>
      <c r="L149" s="393"/>
      <c r="AH149" s="114"/>
    </row>
    <row r="150" spans="1:34" ht="16.5" x14ac:dyDescent="0.2">
      <c r="A150" s="126"/>
      <c r="B150" s="132" t="s">
        <v>183</v>
      </c>
      <c r="C150" s="285"/>
      <c r="D150" s="289">
        <f>D139</f>
        <v>122.10000000000001</v>
      </c>
      <c r="E150" s="180"/>
      <c r="F150" s="180"/>
      <c r="G150" s="332">
        <f>1/0.5</f>
        <v>2</v>
      </c>
      <c r="H150" s="180">
        <v>444</v>
      </c>
      <c r="I150" s="77"/>
      <c r="J150" s="186"/>
      <c r="L150" s="393"/>
      <c r="AH150" s="114"/>
    </row>
    <row r="151" spans="1:34" ht="16.5" x14ac:dyDescent="0.2">
      <c r="A151" s="126"/>
      <c r="B151" s="132" t="s">
        <v>184</v>
      </c>
      <c r="C151" s="285"/>
      <c r="D151" s="289">
        <f>D144</f>
        <v>234.59999999999997</v>
      </c>
      <c r="E151" s="474"/>
      <c r="F151" s="474"/>
      <c r="G151" s="475">
        <f>1/0.5</f>
        <v>2</v>
      </c>
      <c r="H151" s="180">
        <v>552</v>
      </c>
      <c r="I151" s="77"/>
      <c r="J151" s="346"/>
      <c r="L151" s="393"/>
      <c r="AH151" s="114"/>
    </row>
    <row r="152" spans="1:34" ht="16.5" x14ac:dyDescent="0.2">
      <c r="A152" s="126"/>
      <c r="B152" s="132" t="s">
        <v>185</v>
      </c>
      <c r="C152" s="285"/>
      <c r="D152" s="476"/>
      <c r="E152" s="474"/>
      <c r="F152" s="474"/>
      <c r="G152" s="477"/>
      <c r="H152" s="180">
        <v>996</v>
      </c>
      <c r="I152" s="77"/>
      <c r="J152" s="346"/>
      <c r="L152" s="393"/>
      <c r="AH152" s="114"/>
    </row>
    <row r="153" spans="1:34" ht="16.5" x14ac:dyDescent="0.2">
      <c r="A153" s="126"/>
      <c r="B153" s="127"/>
      <c r="C153" s="285"/>
      <c r="D153" s="298"/>
      <c r="E153" s="478"/>
      <c r="F153" s="478"/>
      <c r="G153" s="479"/>
      <c r="H153" s="77"/>
      <c r="I153" s="77"/>
      <c r="J153" s="346"/>
      <c r="L153" s="393"/>
      <c r="AH153" s="114"/>
    </row>
    <row r="154" spans="1:34" ht="33" x14ac:dyDescent="0.25">
      <c r="A154" s="126">
        <v>9.4</v>
      </c>
      <c r="B154" s="127" t="s">
        <v>186</v>
      </c>
      <c r="C154" s="285" t="s">
        <v>63</v>
      </c>
      <c r="D154" s="298">
        <f>H152</f>
        <v>996</v>
      </c>
      <c r="E154" s="478"/>
      <c r="F154" s="478"/>
      <c r="G154" s="479">
        <v>2</v>
      </c>
      <c r="H154" s="77">
        <v>1992</v>
      </c>
      <c r="I154" s="181"/>
      <c r="J154" s="353"/>
      <c r="L154" s="393"/>
      <c r="AH154" s="114"/>
    </row>
    <row r="155" spans="1:34" ht="33" x14ac:dyDescent="0.2">
      <c r="A155" s="151"/>
      <c r="B155" s="187" t="s">
        <v>187</v>
      </c>
      <c r="C155" s="305"/>
      <c r="D155" s="480"/>
      <c r="E155" s="481"/>
      <c r="F155" s="481"/>
      <c r="G155" s="482"/>
      <c r="H155" s="188"/>
      <c r="I155" s="188"/>
      <c r="J155" s="364"/>
      <c r="AH155" s="114"/>
    </row>
    <row r="156" spans="1:34" ht="16.5" x14ac:dyDescent="0.25">
      <c r="A156" s="126"/>
      <c r="B156" s="127"/>
      <c r="C156" s="285"/>
      <c r="D156" s="298"/>
      <c r="E156" s="478"/>
      <c r="F156" s="478"/>
      <c r="G156" s="479"/>
      <c r="H156" s="77"/>
      <c r="I156" s="77"/>
      <c r="J156" s="353"/>
      <c r="AH156" s="114"/>
    </row>
    <row r="157" spans="1:34" ht="16.5" thickBot="1" x14ac:dyDescent="0.25">
      <c r="A157" s="365"/>
      <c r="B157" s="366" t="s">
        <v>223</v>
      </c>
      <c r="C157" s="366"/>
      <c r="D157" s="366"/>
      <c r="E157" s="366"/>
      <c r="F157" s="366"/>
      <c r="G157" s="366"/>
      <c r="H157" s="366"/>
      <c r="I157" s="366"/>
      <c r="J157" s="367"/>
      <c r="AG157" s="114"/>
      <c r="AH157" s="114"/>
    </row>
    <row r="158" spans="1:34" ht="16.5" x14ac:dyDescent="0.25">
      <c r="A158" s="224"/>
      <c r="B158" s="225"/>
      <c r="C158" s="224"/>
      <c r="D158" s="224"/>
      <c r="E158" s="226"/>
      <c r="F158" s="226"/>
      <c r="G158" s="227"/>
      <c r="H158" s="226"/>
      <c r="I158" s="226"/>
      <c r="J158" s="228"/>
      <c r="AG158" s="114"/>
      <c r="AH158" s="114"/>
    </row>
    <row r="159" spans="1:34" ht="16.5" x14ac:dyDescent="0.25">
      <c r="A159" s="483"/>
      <c r="B159" s="434" t="s">
        <v>247</v>
      </c>
      <c r="C159" s="435"/>
      <c r="D159" s="435"/>
      <c r="E159" s="435"/>
      <c r="F159" s="435"/>
      <c r="G159" s="483" t="s">
        <v>188</v>
      </c>
      <c r="H159" s="483"/>
      <c r="I159" s="226"/>
      <c r="J159" s="228"/>
      <c r="AG159" s="114"/>
      <c r="AH159" s="114"/>
    </row>
    <row r="160" spans="1:34" ht="16.5" x14ac:dyDescent="0.25">
      <c r="A160" s="229"/>
      <c r="B160" s="230"/>
      <c r="C160" s="229"/>
      <c r="D160" s="229"/>
      <c r="E160" s="231"/>
      <c r="F160" s="231"/>
      <c r="G160" s="232"/>
      <c r="H160" s="231"/>
      <c r="I160" s="231"/>
      <c r="J160" s="228"/>
      <c r="AG160" s="114"/>
      <c r="AH160" s="114"/>
    </row>
  </sheetData>
  <mergeCells count="6">
    <mergeCell ref="B159:F159"/>
    <mergeCell ref="A1:J1"/>
    <mergeCell ref="A3:J3"/>
    <mergeCell ref="A4:J4"/>
    <mergeCell ref="A5:J5"/>
    <mergeCell ref="A7:J7"/>
  </mergeCells>
  <pageMargins left="0.70866141732283472" right="0.70866141732283472" top="0.74803149606299213" bottom="0.74803149606299213" header="0.31496062992125984" footer="0.31496062992125984"/>
  <pageSetup paperSize="9" firstPageNumber="6" orientation="portrait" useFirstPageNumber="1" r:id="rId1"/>
  <headerFooter>
    <oddFooter>&amp;L
ПРОЦЕДУРА ТТ001391 
Раздел Б
&amp;Rстр.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>
      <selection activeCell="A4" sqref="A4:F68"/>
    </sheetView>
  </sheetViews>
  <sheetFormatPr defaultRowHeight="15.75" x14ac:dyDescent="0.25"/>
  <cols>
    <col min="1" max="1" width="5.85546875" style="34" customWidth="1"/>
    <col min="2" max="2" width="39" style="2" customWidth="1"/>
    <col min="3" max="3" width="6.7109375" style="2" customWidth="1"/>
    <col min="4" max="4" width="12" style="2" customWidth="1"/>
    <col min="5" max="5" width="9.140625" style="38"/>
    <col min="6" max="6" width="12.85546875" style="2" customWidth="1"/>
    <col min="7" max="256" width="9.140625" style="4"/>
    <col min="257" max="257" width="4.42578125" style="4" customWidth="1"/>
    <col min="258" max="258" width="52.85546875" style="4" customWidth="1"/>
    <col min="259" max="259" width="6.7109375" style="4" customWidth="1"/>
    <col min="260" max="260" width="10.28515625" style="4" customWidth="1"/>
    <col min="261" max="261" width="9.140625" style="4"/>
    <col min="262" max="262" width="12.85546875" style="4" customWidth="1"/>
    <col min="263" max="512" width="9.140625" style="4"/>
    <col min="513" max="513" width="4.42578125" style="4" customWidth="1"/>
    <col min="514" max="514" width="52.85546875" style="4" customWidth="1"/>
    <col min="515" max="515" width="6.7109375" style="4" customWidth="1"/>
    <col min="516" max="516" width="10.28515625" style="4" customWidth="1"/>
    <col min="517" max="517" width="9.140625" style="4"/>
    <col min="518" max="518" width="12.85546875" style="4" customWidth="1"/>
    <col min="519" max="768" width="9.140625" style="4"/>
    <col min="769" max="769" width="4.42578125" style="4" customWidth="1"/>
    <col min="770" max="770" width="52.85546875" style="4" customWidth="1"/>
    <col min="771" max="771" width="6.7109375" style="4" customWidth="1"/>
    <col min="772" max="772" width="10.28515625" style="4" customWidth="1"/>
    <col min="773" max="773" width="9.140625" style="4"/>
    <col min="774" max="774" width="12.85546875" style="4" customWidth="1"/>
    <col min="775" max="1024" width="9.140625" style="4"/>
    <col min="1025" max="1025" width="4.42578125" style="4" customWidth="1"/>
    <col min="1026" max="1026" width="52.85546875" style="4" customWidth="1"/>
    <col min="1027" max="1027" width="6.7109375" style="4" customWidth="1"/>
    <col min="1028" max="1028" width="10.28515625" style="4" customWidth="1"/>
    <col min="1029" max="1029" width="9.140625" style="4"/>
    <col min="1030" max="1030" width="12.85546875" style="4" customWidth="1"/>
    <col min="1031" max="1280" width="9.140625" style="4"/>
    <col min="1281" max="1281" width="4.42578125" style="4" customWidth="1"/>
    <col min="1282" max="1282" width="52.85546875" style="4" customWidth="1"/>
    <col min="1283" max="1283" width="6.7109375" style="4" customWidth="1"/>
    <col min="1284" max="1284" width="10.28515625" style="4" customWidth="1"/>
    <col min="1285" max="1285" width="9.140625" style="4"/>
    <col min="1286" max="1286" width="12.85546875" style="4" customWidth="1"/>
    <col min="1287" max="1536" width="9.140625" style="4"/>
    <col min="1537" max="1537" width="4.42578125" style="4" customWidth="1"/>
    <col min="1538" max="1538" width="52.85546875" style="4" customWidth="1"/>
    <col min="1539" max="1539" width="6.7109375" style="4" customWidth="1"/>
    <col min="1540" max="1540" width="10.28515625" style="4" customWidth="1"/>
    <col min="1541" max="1541" width="9.140625" style="4"/>
    <col min="1542" max="1542" width="12.85546875" style="4" customWidth="1"/>
    <col min="1543" max="1792" width="9.140625" style="4"/>
    <col min="1793" max="1793" width="4.42578125" style="4" customWidth="1"/>
    <col min="1794" max="1794" width="52.85546875" style="4" customWidth="1"/>
    <col min="1795" max="1795" width="6.7109375" style="4" customWidth="1"/>
    <col min="1796" max="1796" width="10.28515625" style="4" customWidth="1"/>
    <col min="1797" max="1797" width="9.140625" style="4"/>
    <col min="1798" max="1798" width="12.85546875" style="4" customWidth="1"/>
    <col min="1799" max="2048" width="9.140625" style="4"/>
    <col min="2049" max="2049" width="4.42578125" style="4" customWidth="1"/>
    <col min="2050" max="2050" width="52.85546875" style="4" customWidth="1"/>
    <col min="2051" max="2051" width="6.7109375" style="4" customWidth="1"/>
    <col min="2052" max="2052" width="10.28515625" style="4" customWidth="1"/>
    <col min="2053" max="2053" width="9.140625" style="4"/>
    <col min="2054" max="2054" width="12.85546875" style="4" customWidth="1"/>
    <col min="2055" max="2304" width="9.140625" style="4"/>
    <col min="2305" max="2305" width="4.42578125" style="4" customWidth="1"/>
    <col min="2306" max="2306" width="52.85546875" style="4" customWidth="1"/>
    <col min="2307" max="2307" width="6.7109375" style="4" customWidth="1"/>
    <col min="2308" max="2308" width="10.28515625" style="4" customWidth="1"/>
    <col min="2309" max="2309" width="9.140625" style="4"/>
    <col min="2310" max="2310" width="12.85546875" style="4" customWidth="1"/>
    <col min="2311" max="2560" width="9.140625" style="4"/>
    <col min="2561" max="2561" width="4.42578125" style="4" customWidth="1"/>
    <col min="2562" max="2562" width="52.85546875" style="4" customWidth="1"/>
    <col min="2563" max="2563" width="6.7109375" style="4" customWidth="1"/>
    <col min="2564" max="2564" width="10.28515625" style="4" customWidth="1"/>
    <col min="2565" max="2565" width="9.140625" style="4"/>
    <col min="2566" max="2566" width="12.85546875" style="4" customWidth="1"/>
    <col min="2567" max="2816" width="9.140625" style="4"/>
    <col min="2817" max="2817" width="4.42578125" style="4" customWidth="1"/>
    <col min="2818" max="2818" width="52.85546875" style="4" customWidth="1"/>
    <col min="2819" max="2819" width="6.7109375" style="4" customWidth="1"/>
    <col min="2820" max="2820" width="10.28515625" style="4" customWidth="1"/>
    <col min="2821" max="2821" width="9.140625" style="4"/>
    <col min="2822" max="2822" width="12.85546875" style="4" customWidth="1"/>
    <col min="2823" max="3072" width="9.140625" style="4"/>
    <col min="3073" max="3073" width="4.42578125" style="4" customWidth="1"/>
    <col min="3074" max="3074" width="52.85546875" style="4" customWidth="1"/>
    <col min="3075" max="3075" width="6.7109375" style="4" customWidth="1"/>
    <col min="3076" max="3076" width="10.28515625" style="4" customWidth="1"/>
    <col min="3077" max="3077" width="9.140625" style="4"/>
    <col min="3078" max="3078" width="12.85546875" style="4" customWidth="1"/>
    <col min="3079" max="3328" width="9.140625" style="4"/>
    <col min="3329" max="3329" width="4.42578125" style="4" customWidth="1"/>
    <col min="3330" max="3330" width="52.85546875" style="4" customWidth="1"/>
    <col min="3331" max="3331" width="6.7109375" style="4" customWidth="1"/>
    <col min="3332" max="3332" width="10.28515625" style="4" customWidth="1"/>
    <col min="3333" max="3333" width="9.140625" style="4"/>
    <col min="3334" max="3334" width="12.85546875" style="4" customWidth="1"/>
    <col min="3335" max="3584" width="9.140625" style="4"/>
    <col min="3585" max="3585" width="4.42578125" style="4" customWidth="1"/>
    <col min="3586" max="3586" width="52.85546875" style="4" customWidth="1"/>
    <col min="3587" max="3587" width="6.7109375" style="4" customWidth="1"/>
    <col min="3588" max="3588" width="10.28515625" style="4" customWidth="1"/>
    <col min="3589" max="3589" width="9.140625" style="4"/>
    <col min="3590" max="3590" width="12.85546875" style="4" customWidth="1"/>
    <col min="3591" max="3840" width="9.140625" style="4"/>
    <col min="3841" max="3841" width="4.42578125" style="4" customWidth="1"/>
    <col min="3842" max="3842" width="52.85546875" style="4" customWidth="1"/>
    <col min="3843" max="3843" width="6.7109375" style="4" customWidth="1"/>
    <col min="3844" max="3844" width="10.28515625" style="4" customWidth="1"/>
    <col min="3845" max="3845" width="9.140625" style="4"/>
    <col min="3846" max="3846" width="12.85546875" style="4" customWidth="1"/>
    <col min="3847" max="4096" width="9.140625" style="4"/>
    <col min="4097" max="4097" width="4.42578125" style="4" customWidth="1"/>
    <col min="4098" max="4098" width="52.85546875" style="4" customWidth="1"/>
    <col min="4099" max="4099" width="6.7109375" style="4" customWidth="1"/>
    <col min="4100" max="4100" width="10.28515625" style="4" customWidth="1"/>
    <col min="4101" max="4101" width="9.140625" style="4"/>
    <col min="4102" max="4102" width="12.85546875" style="4" customWidth="1"/>
    <col min="4103" max="4352" width="9.140625" style="4"/>
    <col min="4353" max="4353" width="4.42578125" style="4" customWidth="1"/>
    <col min="4354" max="4354" width="52.85546875" style="4" customWidth="1"/>
    <col min="4355" max="4355" width="6.7109375" style="4" customWidth="1"/>
    <col min="4356" max="4356" width="10.28515625" style="4" customWidth="1"/>
    <col min="4357" max="4357" width="9.140625" style="4"/>
    <col min="4358" max="4358" width="12.85546875" style="4" customWidth="1"/>
    <col min="4359" max="4608" width="9.140625" style="4"/>
    <col min="4609" max="4609" width="4.42578125" style="4" customWidth="1"/>
    <col min="4610" max="4610" width="52.85546875" style="4" customWidth="1"/>
    <col min="4611" max="4611" width="6.7109375" style="4" customWidth="1"/>
    <col min="4612" max="4612" width="10.28515625" style="4" customWidth="1"/>
    <col min="4613" max="4613" width="9.140625" style="4"/>
    <col min="4614" max="4614" width="12.85546875" style="4" customWidth="1"/>
    <col min="4615" max="4864" width="9.140625" style="4"/>
    <col min="4865" max="4865" width="4.42578125" style="4" customWidth="1"/>
    <col min="4866" max="4866" width="52.85546875" style="4" customWidth="1"/>
    <col min="4867" max="4867" width="6.7109375" style="4" customWidth="1"/>
    <col min="4868" max="4868" width="10.28515625" style="4" customWidth="1"/>
    <col min="4869" max="4869" width="9.140625" style="4"/>
    <col min="4870" max="4870" width="12.85546875" style="4" customWidth="1"/>
    <col min="4871" max="5120" width="9.140625" style="4"/>
    <col min="5121" max="5121" width="4.42578125" style="4" customWidth="1"/>
    <col min="5122" max="5122" width="52.85546875" style="4" customWidth="1"/>
    <col min="5123" max="5123" width="6.7109375" style="4" customWidth="1"/>
    <col min="5124" max="5124" width="10.28515625" style="4" customWidth="1"/>
    <col min="5125" max="5125" width="9.140625" style="4"/>
    <col min="5126" max="5126" width="12.85546875" style="4" customWidth="1"/>
    <col min="5127" max="5376" width="9.140625" style="4"/>
    <col min="5377" max="5377" width="4.42578125" style="4" customWidth="1"/>
    <col min="5378" max="5378" width="52.85546875" style="4" customWidth="1"/>
    <col min="5379" max="5379" width="6.7109375" style="4" customWidth="1"/>
    <col min="5380" max="5380" width="10.28515625" style="4" customWidth="1"/>
    <col min="5381" max="5381" width="9.140625" style="4"/>
    <col min="5382" max="5382" width="12.85546875" style="4" customWidth="1"/>
    <col min="5383" max="5632" width="9.140625" style="4"/>
    <col min="5633" max="5633" width="4.42578125" style="4" customWidth="1"/>
    <col min="5634" max="5634" width="52.85546875" style="4" customWidth="1"/>
    <col min="5635" max="5635" width="6.7109375" style="4" customWidth="1"/>
    <col min="5636" max="5636" width="10.28515625" style="4" customWidth="1"/>
    <col min="5637" max="5637" width="9.140625" style="4"/>
    <col min="5638" max="5638" width="12.85546875" style="4" customWidth="1"/>
    <col min="5639" max="5888" width="9.140625" style="4"/>
    <col min="5889" max="5889" width="4.42578125" style="4" customWidth="1"/>
    <col min="5890" max="5890" width="52.85546875" style="4" customWidth="1"/>
    <col min="5891" max="5891" width="6.7109375" style="4" customWidth="1"/>
    <col min="5892" max="5892" width="10.28515625" style="4" customWidth="1"/>
    <col min="5893" max="5893" width="9.140625" style="4"/>
    <col min="5894" max="5894" width="12.85546875" style="4" customWidth="1"/>
    <col min="5895" max="6144" width="9.140625" style="4"/>
    <col min="6145" max="6145" width="4.42578125" style="4" customWidth="1"/>
    <col min="6146" max="6146" width="52.85546875" style="4" customWidth="1"/>
    <col min="6147" max="6147" width="6.7109375" style="4" customWidth="1"/>
    <col min="6148" max="6148" width="10.28515625" style="4" customWidth="1"/>
    <col min="6149" max="6149" width="9.140625" style="4"/>
    <col min="6150" max="6150" width="12.85546875" style="4" customWidth="1"/>
    <col min="6151" max="6400" width="9.140625" style="4"/>
    <col min="6401" max="6401" width="4.42578125" style="4" customWidth="1"/>
    <col min="6402" max="6402" width="52.85546875" style="4" customWidth="1"/>
    <col min="6403" max="6403" width="6.7109375" style="4" customWidth="1"/>
    <col min="6404" max="6404" width="10.28515625" style="4" customWidth="1"/>
    <col min="6405" max="6405" width="9.140625" style="4"/>
    <col min="6406" max="6406" width="12.85546875" style="4" customWidth="1"/>
    <col min="6407" max="6656" width="9.140625" style="4"/>
    <col min="6657" max="6657" width="4.42578125" style="4" customWidth="1"/>
    <col min="6658" max="6658" width="52.85546875" style="4" customWidth="1"/>
    <col min="6659" max="6659" width="6.7109375" style="4" customWidth="1"/>
    <col min="6660" max="6660" width="10.28515625" style="4" customWidth="1"/>
    <col min="6661" max="6661" width="9.140625" style="4"/>
    <col min="6662" max="6662" width="12.85546875" style="4" customWidth="1"/>
    <col min="6663" max="6912" width="9.140625" style="4"/>
    <col min="6913" max="6913" width="4.42578125" style="4" customWidth="1"/>
    <col min="6914" max="6914" width="52.85546875" style="4" customWidth="1"/>
    <col min="6915" max="6915" width="6.7109375" style="4" customWidth="1"/>
    <col min="6916" max="6916" width="10.28515625" style="4" customWidth="1"/>
    <col min="6917" max="6917" width="9.140625" style="4"/>
    <col min="6918" max="6918" width="12.85546875" style="4" customWidth="1"/>
    <col min="6919" max="7168" width="9.140625" style="4"/>
    <col min="7169" max="7169" width="4.42578125" style="4" customWidth="1"/>
    <col min="7170" max="7170" width="52.85546875" style="4" customWidth="1"/>
    <col min="7171" max="7171" width="6.7109375" style="4" customWidth="1"/>
    <col min="7172" max="7172" width="10.28515625" style="4" customWidth="1"/>
    <col min="7173" max="7173" width="9.140625" style="4"/>
    <col min="7174" max="7174" width="12.85546875" style="4" customWidth="1"/>
    <col min="7175" max="7424" width="9.140625" style="4"/>
    <col min="7425" max="7425" width="4.42578125" style="4" customWidth="1"/>
    <col min="7426" max="7426" width="52.85546875" style="4" customWidth="1"/>
    <col min="7427" max="7427" width="6.7109375" style="4" customWidth="1"/>
    <col min="7428" max="7428" width="10.28515625" style="4" customWidth="1"/>
    <col min="7429" max="7429" width="9.140625" style="4"/>
    <col min="7430" max="7430" width="12.85546875" style="4" customWidth="1"/>
    <col min="7431" max="7680" width="9.140625" style="4"/>
    <col min="7681" max="7681" width="4.42578125" style="4" customWidth="1"/>
    <col min="7682" max="7682" width="52.85546875" style="4" customWidth="1"/>
    <col min="7683" max="7683" width="6.7109375" style="4" customWidth="1"/>
    <col min="7684" max="7684" width="10.28515625" style="4" customWidth="1"/>
    <col min="7685" max="7685" width="9.140625" style="4"/>
    <col min="7686" max="7686" width="12.85546875" style="4" customWidth="1"/>
    <col min="7687" max="7936" width="9.140625" style="4"/>
    <col min="7937" max="7937" width="4.42578125" style="4" customWidth="1"/>
    <col min="7938" max="7938" width="52.85546875" style="4" customWidth="1"/>
    <col min="7939" max="7939" width="6.7109375" style="4" customWidth="1"/>
    <col min="7940" max="7940" width="10.28515625" style="4" customWidth="1"/>
    <col min="7941" max="7941" width="9.140625" style="4"/>
    <col min="7942" max="7942" width="12.85546875" style="4" customWidth="1"/>
    <col min="7943" max="8192" width="9.140625" style="4"/>
    <col min="8193" max="8193" width="4.42578125" style="4" customWidth="1"/>
    <col min="8194" max="8194" width="52.85546875" style="4" customWidth="1"/>
    <col min="8195" max="8195" width="6.7109375" style="4" customWidth="1"/>
    <col min="8196" max="8196" width="10.28515625" style="4" customWidth="1"/>
    <col min="8197" max="8197" width="9.140625" style="4"/>
    <col min="8198" max="8198" width="12.85546875" style="4" customWidth="1"/>
    <col min="8199" max="8448" width="9.140625" style="4"/>
    <col min="8449" max="8449" width="4.42578125" style="4" customWidth="1"/>
    <col min="8450" max="8450" width="52.85546875" style="4" customWidth="1"/>
    <col min="8451" max="8451" width="6.7109375" style="4" customWidth="1"/>
    <col min="8452" max="8452" width="10.28515625" style="4" customWidth="1"/>
    <col min="8453" max="8453" width="9.140625" style="4"/>
    <col min="8454" max="8454" width="12.85546875" style="4" customWidth="1"/>
    <col min="8455" max="8704" width="9.140625" style="4"/>
    <col min="8705" max="8705" width="4.42578125" style="4" customWidth="1"/>
    <col min="8706" max="8706" width="52.85546875" style="4" customWidth="1"/>
    <col min="8707" max="8707" width="6.7109375" style="4" customWidth="1"/>
    <col min="8708" max="8708" width="10.28515625" style="4" customWidth="1"/>
    <col min="8709" max="8709" width="9.140625" style="4"/>
    <col min="8710" max="8710" width="12.85546875" style="4" customWidth="1"/>
    <col min="8711" max="8960" width="9.140625" style="4"/>
    <col min="8961" max="8961" width="4.42578125" style="4" customWidth="1"/>
    <col min="8962" max="8962" width="52.85546875" style="4" customWidth="1"/>
    <col min="8963" max="8963" width="6.7109375" style="4" customWidth="1"/>
    <col min="8964" max="8964" width="10.28515625" style="4" customWidth="1"/>
    <col min="8965" max="8965" width="9.140625" style="4"/>
    <col min="8966" max="8966" width="12.85546875" style="4" customWidth="1"/>
    <col min="8967" max="9216" width="9.140625" style="4"/>
    <col min="9217" max="9217" width="4.42578125" style="4" customWidth="1"/>
    <col min="9218" max="9218" width="52.85546875" style="4" customWidth="1"/>
    <col min="9219" max="9219" width="6.7109375" style="4" customWidth="1"/>
    <col min="9220" max="9220" width="10.28515625" style="4" customWidth="1"/>
    <col min="9221" max="9221" width="9.140625" style="4"/>
    <col min="9222" max="9222" width="12.85546875" style="4" customWidth="1"/>
    <col min="9223" max="9472" width="9.140625" style="4"/>
    <col min="9473" max="9473" width="4.42578125" style="4" customWidth="1"/>
    <col min="9474" max="9474" width="52.85546875" style="4" customWidth="1"/>
    <col min="9475" max="9475" width="6.7109375" style="4" customWidth="1"/>
    <col min="9476" max="9476" width="10.28515625" style="4" customWidth="1"/>
    <col min="9477" max="9477" width="9.140625" style="4"/>
    <col min="9478" max="9478" width="12.85546875" style="4" customWidth="1"/>
    <col min="9479" max="9728" width="9.140625" style="4"/>
    <col min="9729" max="9729" width="4.42578125" style="4" customWidth="1"/>
    <col min="9730" max="9730" width="52.85546875" style="4" customWidth="1"/>
    <col min="9731" max="9731" width="6.7109375" style="4" customWidth="1"/>
    <col min="9732" max="9732" width="10.28515625" style="4" customWidth="1"/>
    <col min="9733" max="9733" width="9.140625" style="4"/>
    <col min="9734" max="9734" width="12.85546875" style="4" customWidth="1"/>
    <col min="9735" max="9984" width="9.140625" style="4"/>
    <col min="9985" max="9985" width="4.42578125" style="4" customWidth="1"/>
    <col min="9986" max="9986" width="52.85546875" style="4" customWidth="1"/>
    <col min="9987" max="9987" width="6.7109375" style="4" customWidth="1"/>
    <col min="9988" max="9988" width="10.28515625" style="4" customWidth="1"/>
    <col min="9989" max="9989" width="9.140625" style="4"/>
    <col min="9990" max="9990" width="12.85546875" style="4" customWidth="1"/>
    <col min="9991" max="10240" width="9.140625" style="4"/>
    <col min="10241" max="10241" width="4.42578125" style="4" customWidth="1"/>
    <col min="10242" max="10242" width="52.85546875" style="4" customWidth="1"/>
    <col min="10243" max="10243" width="6.7109375" style="4" customWidth="1"/>
    <col min="10244" max="10244" width="10.28515625" style="4" customWidth="1"/>
    <col min="10245" max="10245" width="9.140625" style="4"/>
    <col min="10246" max="10246" width="12.85546875" style="4" customWidth="1"/>
    <col min="10247" max="10496" width="9.140625" style="4"/>
    <col min="10497" max="10497" width="4.42578125" style="4" customWidth="1"/>
    <col min="10498" max="10498" width="52.85546875" style="4" customWidth="1"/>
    <col min="10499" max="10499" width="6.7109375" style="4" customWidth="1"/>
    <col min="10500" max="10500" width="10.28515625" style="4" customWidth="1"/>
    <col min="10501" max="10501" width="9.140625" style="4"/>
    <col min="10502" max="10502" width="12.85546875" style="4" customWidth="1"/>
    <col min="10503" max="10752" width="9.140625" style="4"/>
    <col min="10753" max="10753" width="4.42578125" style="4" customWidth="1"/>
    <col min="10754" max="10754" width="52.85546875" style="4" customWidth="1"/>
    <col min="10755" max="10755" width="6.7109375" style="4" customWidth="1"/>
    <col min="10756" max="10756" width="10.28515625" style="4" customWidth="1"/>
    <col min="10757" max="10757" width="9.140625" style="4"/>
    <col min="10758" max="10758" width="12.85546875" style="4" customWidth="1"/>
    <col min="10759" max="11008" width="9.140625" style="4"/>
    <col min="11009" max="11009" width="4.42578125" style="4" customWidth="1"/>
    <col min="11010" max="11010" width="52.85546875" style="4" customWidth="1"/>
    <col min="11011" max="11011" width="6.7109375" style="4" customWidth="1"/>
    <col min="11012" max="11012" width="10.28515625" style="4" customWidth="1"/>
    <col min="11013" max="11013" width="9.140625" style="4"/>
    <col min="11014" max="11014" width="12.85546875" style="4" customWidth="1"/>
    <col min="11015" max="11264" width="9.140625" style="4"/>
    <col min="11265" max="11265" width="4.42578125" style="4" customWidth="1"/>
    <col min="11266" max="11266" width="52.85546875" style="4" customWidth="1"/>
    <col min="11267" max="11267" width="6.7109375" style="4" customWidth="1"/>
    <col min="11268" max="11268" width="10.28515625" style="4" customWidth="1"/>
    <col min="11269" max="11269" width="9.140625" style="4"/>
    <col min="11270" max="11270" width="12.85546875" style="4" customWidth="1"/>
    <col min="11271" max="11520" width="9.140625" style="4"/>
    <col min="11521" max="11521" width="4.42578125" style="4" customWidth="1"/>
    <col min="11522" max="11522" width="52.85546875" style="4" customWidth="1"/>
    <col min="11523" max="11523" width="6.7109375" style="4" customWidth="1"/>
    <col min="11524" max="11524" width="10.28515625" style="4" customWidth="1"/>
    <col min="11525" max="11525" width="9.140625" style="4"/>
    <col min="11526" max="11526" width="12.85546875" style="4" customWidth="1"/>
    <col min="11527" max="11776" width="9.140625" style="4"/>
    <col min="11777" max="11777" width="4.42578125" style="4" customWidth="1"/>
    <col min="11778" max="11778" width="52.85546875" style="4" customWidth="1"/>
    <col min="11779" max="11779" width="6.7109375" style="4" customWidth="1"/>
    <col min="11780" max="11780" width="10.28515625" style="4" customWidth="1"/>
    <col min="11781" max="11781" width="9.140625" style="4"/>
    <col min="11782" max="11782" width="12.85546875" style="4" customWidth="1"/>
    <col min="11783" max="12032" width="9.140625" style="4"/>
    <col min="12033" max="12033" width="4.42578125" style="4" customWidth="1"/>
    <col min="12034" max="12034" width="52.85546875" style="4" customWidth="1"/>
    <col min="12035" max="12035" width="6.7109375" style="4" customWidth="1"/>
    <col min="12036" max="12036" width="10.28515625" style="4" customWidth="1"/>
    <col min="12037" max="12037" width="9.140625" style="4"/>
    <col min="12038" max="12038" width="12.85546875" style="4" customWidth="1"/>
    <col min="12039" max="12288" width="9.140625" style="4"/>
    <col min="12289" max="12289" width="4.42578125" style="4" customWidth="1"/>
    <col min="12290" max="12290" width="52.85546875" style="4" customWidth="1"/>
    <col min="12291" max="12291" width="6.7109375" style="4" customWidth="1"/>
    <col min="12292" max="12292" width="10.28515625" style="4" customWidth="1"/>
    <col min="12293" max="12293" width="9.140625" style="4"/>
    <col min="12294" max="12294" width="12.85546875" style="4" customWidth="1"/>
    <col min="12295" max="12544" width="9.140625" style="4"/>
    <col min="12545" max="12545" width="4.42578125" style="4" customWidth="1"/>
    <col min="12546" max="12546" width="52.85546875" style="4" customWidth="1"/>
    <col min="12547" max="12547" width="6.7109375" style="4" customWidth="1"/>
    <col min="12548" max="12548" width="10.28515625" style="4" customWidth="1"/>
    <col min="12549" max="12549" width="9.140625" style="4"/>
    <col min="12550" max="12550" width="12.85546875" style="4" customWidth="1"/>
    <col min="12551" max="12800" width="9.140625" style="4"/>
    <col min="12801" max="12801" width="4.42578125" style="4" customWidth="1"/>
    <col min="12802" max="12802" width="52.85546875" style="4" customWidth="1"/>
    <col min="12803" max="12803" width="6.7109375" style="4" customWidth="1"/>
    <col min="12804" max="12804" width="10.28515625" style="4" customWidth="1"/>
    <col min="12805" max="12805" width="9.140625" style="4"/>
    <col min="12806" max="12806" width="12.85546875" style="4" customWidth="1"/>
    <col min="12807" max="13056" width="9.140625" style="4"/>
    <col min="13057" max="13057" width="4.42578125" style="4" customWidth="1"/>
    <col min="13058" max="13058" width="52.85546875" style="4" customWidth="1"/>
    <col min="13059" max="13059" width="6.7109375" style="4" customWidth="1"/>
    <col min="13060" max="13060" width="10.28515625" style="4" customWidth="1"/>
    <col min="13061" max="13061" width="9.140625" style="4"/>
    <col min="13062" max="13062" width="12.85546875" style="4" customWidth="1"/>
    <col min="13063" max="13312" width="9.140625" style="4"/>
    <col min="13313" max="13313" width="4.42578125" style="4" customWidth="1"/>
    <col min="13314" max="13314" width="52.85546875" style="4" customWidth="1"/>
    <col min="13315" max="13315" width="6.7109375" style="4" customWidth="1"/>
    <col min="13316" max="13316" width="10.28515625" style="4" customWidth="1"/>
    <col min="13317" max="13317" width="9.140625" style="4"/>
    <col min="13318" max="13318" width="12.85546875" style="4" customWidth="1"/>
    <col min="13319" max="13568" width="9.140625" style="4"/>
    <col min="13569" max="13569" width="4.42578125" style="4" customWidth="1"/>
    <col min="13570" max="13570" width="52.85546875" style="4" customWidth="1"/>
    <col min="13571" max="13571" width="6.7109375" style="4" customWidth="1"/>
    <col min="13572" max="13572" width="10.28515625" style="4" customWidth="1"/>
    <col min="13573" max="13573" width="9.140625" style="4"/>
    <col min="13574" max="13574" width="12.85546875" style="4" customWidth="1"/>
    <col min="13575" max="13824" width="9.140625" style="4"/>
    <col min="13825" max="13825" width="4.42578125" style="4" customWidth="1"/>
    <col min="13826" max="13826" width="52.85546875" style="4" customWidth="1"/>
    <col min="13827" max="13827" width="6.7109375" style="4" customWidth="1"/>
    <col min="13828" max="13828" width="10.28515625" style="4" customWidth="1"/>
    <col min="13829" max="13829" width="9.140625" style="4"/>
    <col min="13830" max="13830" width="12.85546875" style="4" customWidth="1"/>
    <col min="13831" max="14080" width="9.140625" style="4"/>
    <col min="14081" max="14081" width="4.42578125" style="4" customWidth="1"/>
    <col min="14082" max="14082" width="52.85546875" style="4" customWidth="1"/>
    <col min="14083" max="14083" width="6.7109375" style="4" customWidth="1"/>
    <col min="14084" max="14084" width="10.28515625" style="4" customWidth="1"/>
    <col min="14085" max="14085" width="9.140625" style="4"/>
    <col min="14086" max="14086" width="12.85546875" style="4" customWidth="1"/>
    <col min="14087" max="14336" width="9.140625" style="4"/>
    <col min="14337" max="14337" width="4.42578125" style="4" customWidth="1"/>
    <col min="14338" max="14338" width="52.85546875" style="4" customWidth="1"/>
    <col min="14339" max="14339" width="6.7109375" style="4" customWidth="1"/>
    <col min="14340" max="14340" width="10.28515625" style="4" customWidth="1"/>
    <col min="14341" max="14341" width="9.140625" style="4"/>
    <col min="14342" max="14342" width="12.85546875" style="4" customWidth="1"/>
    <col min="14343" max="14592" width="9.140625" style="4"/>
    <col min="14593" max="14593" width="4.42578125" style="4" customWidth="1"/>
    <col min="14594" max="14594" width="52.85546875" style="4" customWidth="1"/>
    <col min="14595" max="14595" width="6.7109375" style="4" customWidth="1"/>
    <col min="14596" max="14596" width="10.28515625" style="4" customWidth="1"/>
    <col min="14597" max="14597" width="9.140625" style="4"/>
    <col min="14598" max="14598" width="12.85546875" style="4" customWidth="1"/>
    <col min="14599" max="14848" width="9.140625" style="4"/>
    <col min="14849" max="14849" width="4.42578125" style="4" customWidth="1"/>
    <col min="14850" max="14850" width="52.85546875" style="4" customWidth="1"/>
    <col min="14851" max="14851" width="6.7109375" style="4" customWidth="1"/>
    <col min="14852" max="14852" width="10.28515625" style="4" customWidth="1"/>
    <col min="14853" max="14853" width="9.140625" style="4"/>
    <col min="14854" max="14854" width="12.85546875" style="4" customWidth="1"/>
    <col min="14855" max="15104" width="9.140625" style="4"/>
    <col min="15105" max="15105" width="4.42578125" style="4" customWidth="1"/>
    <col min="15106" max="15106" width="52.85546875" style="4" customWidth="1"/>
    <col min="15107" max="15107" width="6.7109375" style="4" customWidth="1"/>
    <col min="15108" max="15108" width="10.28515625" style="4" customWidth="1"/>
    <col min="15109" max="15109" width="9.140625" style="4"/>
    <col min="15110" max="15110" width="12.85546875" style="4" customWidth="1"/>
    <col min="15111" max="15360" width="9.140625" style="4"/>
    <col min="15361" max="15361" width="4.42578125" style="4" customWidth="1"/>
    <col min="15362" max="15362" width="52.85546875" style="4" customWidth="1"/>
    <col min="15363" max="15363" width="6.7109375" style="4" customWidth="1"/>
    <col min="15364" max="15364" width="10.28515625" style="4" customWidth="1"/>
    <col min="15365" max="15365" width="9.140625" style="4"/>
    <col min="15366" max="15366" width="12.85546875" style="4" customWidth="1"/>
    <col min="15367" max="15616" width="9.140625" style="4"/>
    <col min="15617" max="15617" width="4.42578125" style="4" customWidth="1"/>
    <col min="15618" max="15618" width="52.85546875" style="4" customWidth="1"/>
    <col min="15619" max="15619" width="6.7109375" style="4" customWidth="1"/>
    <col min="15620" max="15620" width="10.28515625" style="4" customWidth="1"/>
    <col min="15621" max="15621" width="9.140625" style="4"/>
    <col min="15622" max="15622" width="12.85546875" style="4" customWidth="1"/>
    <col min="15623" max="15872" width="9.140625" style="4"/>
    <col min="15873" max="15873" width="4.42578125" style="4" customWidth="1"/>
    <col min="15874" max="15874" width="52.85546875" style="4" customWidth="1"/>
    <col min="15875" max="15875" width="6.7109375" style="4" customWidth="1"/>
    <col min="15876" max="15876" width="10.28515625" style="4" customWidth="1"/>
    <col min="15877" max="15877" width="9.140625" style="4"/>
    <col min="15878" max="15878" width="12.85546875" style="4" customWidth="1"/>
    <col min="15879" max="16128" width="9.140625" style="4"/>
    <col min="16129" max="16129" width="4.42578125" style="4" customWidth="1"/>
    <col min="16130" max="16130" width="52.85546875" style="4" customWidth="1"/>
    <col min="16131" max="16131" width="6.7109375" style="4" customWidth="1"/>
    <col min="16132" max="16132" width="10.28515625" style="4" customWidth="1"/>
    <col min="16133" max="16133" width="9.140625" style="4"/>
    <col min="16134" max="16134" width="12.85546875" style="4" customWidth="1"/>
    <col min="16135" max="16384" width="9.140625" style="4"/>
  </cols>
  <sheetData>
    <row r="1" spans="1:14" s="2" customFormat="1" x14ac:dyDescent="0.25"/>
    <row r="2" spans="1:14" s="43" customFormat="1" ht="18" x14ac:dyDescent="0.25">
      <c r="A2" s="430" t="s">
        <v>7</v>
      </c>
      <c r="B2" s="430"/>
      <c r="C2" s="430"/>
      <c r="D2" s="430"/>
      <c r="E2" s="430"/>
      <c r="F2" s="430"/>
    </row>
    <row r="3" spans="1:14" s="43" customFormat="1" x14ac:dyDescent="0.25">
      <c r="A3" s="44"/>
      <c r="B3" s="44"/>
      <c r="C3" s="44"/>
    </row>
    <row r="4" spans="1:14" s="2" customFormat="1" x14ac:dyDescent="0.25">
      <c r="A4" s="446" t="s">
        <v>22</v>
      </c>
      <c r="B4" s="446"/>
      <c r="C4" s="446"/>
      <c r="D4" s="446"/>
      <c r="E4" s="446"/>
      <c r="F4" s="446"/>
    </row>
    <row r="5" spans="1:14" s="2" customFormat="1" x14ac:dyDescent="0.25">
      <c r="A5" s="43"/>
      <c r="B5" s="43"/>
      <c r="C5" s="43"/>
      <c r="D5" s="43"/>
      <c r="E5" s="43"/>
      <c r="F5" s="43"/>
    </row>
    <row r="6" spans="1:14" s="35" customFormat="1" x14ac:dyDescent="0.25">
      <c r="A6" s="43" t="s">
        <v>64</v>
      </c>
      <c r="B6" s="43"/>
      <c r="C6" s="43"/>
      <c r="D6" s="43"/>
      <c r="E6" s="43"/>
      <c r="F6" s="43"/>
      <c r="G6" s="255"/>
      <c r="H6" s="255"/>
      <c r="I6" s="255"/>
      <c r="J6" s="255"/>
      <c r="K6" s="255"/>
      <c r="L6" s="255"/>
      <c r="M6" s="255"/>
      <c r="N6" s="255"/>
    </row>
    <row r="7" spans="1:14" ht="18.75" thickBot="1" x14ac:dyDescent="0.3">
      <c r="A7" s="1"/>
      <c r="E7" s="3"/>
      <c r="G7" s="51"/>
      <c r="H7" s="51"/>
      <c r="I7" s="51"/>
      <c r="J7" s="51"/>
      <c r="K7" s="51"/>
      <c r="L7" s="51"/>
      <c r="M7" s="51"/>
      <c r="N7" s="51"/>
    </row>
    <row r="8" spans="1:14" s="9" customFormat="1" ht="39" thickBot="1" x14ac:dyDescent="0.3">
      <c r="A8" s="5" t="s">
        <v>0</v>
      </c>
      <c r="B8" s="6" t="s">
        <v>1</v>
      </c>
      <c r="C8" s="6" t="s">
        <v>2</v>
      </c>
      <c r="D8" s="7" t="s">
        <v>3</v>
      </c>
      <c r="E8" s="406" t="s">
        <v>248</v>
      </c>
      <c r="F8" s="405" t="s">
        <v>4</v>
      </c>
      <c r="G8" s="256"/>
      <c r="H8" s="256"/>
      <c r="I8" s="256"/>
      <c r="J8" s="256"/>
      <c r="K8" s="256"/>
      <c r="L8" s="256"/>
      <c r="M8" s="256"/>
      <c r="N8" s="256"/>
    </row>
    <row r="9" spans="1:14" ht="16.5" thickBot="1" x14ac:dyDescent="0.3">
      <c r="A9" s="233">
        <v>1</v>
      </c>
      <c r="B9" s="234">
        <v>2</v>
      </c>
      <c r="C9" s="234">
        <v>3</v>
      </c>
      <c r="D9" s="234">
        <v>4</v>
      </c>
      <c r="E9" s="235">
        <v>5</v>
      </c>
      <c r="F9" s="235">
        <v>6</v>
      </c>
      <c r="G9" s="51"/>
      <c r="H9" s="51"/>
      <c r="I9" s="51"/>
      <c r="J9" s="51"/>
      <c r="K9" s="51"/>
      <c r="L9" s="51"/>
      <c r="M9" s="51"/>
      <c r="N9" s="51"/>
    </row>
    <row r="10" spans="1:14" ht="16.5" x14ac:dyDescent="0.25">
      <c r="A10" s="236" t="s">
        <v>8</v>
      </c>
      <c r="B10" s="237" t="s">
        <v>9</v>
      </c>
      <c r="C10" s="223"/>
      <c r="D10" s="237"/>
      <c r="E10" s="238"/>
      <c r="F10" s="239"/>
      <c r="G10" s="51"/>
      <c r="H10" s="51"/>
      <c r="I10" s="51"/>
      <c r="J10" s="51"/>
      <c r="K10" s="51"/>
      <c r="L10" s="51"/>
      <c r="M10" s="51"/>
      <c r="N10" s="51"/>
    </row>
    <row r="11" spans="1:14" ht="33" x14ac:dyDescent="0.3">
      <c r="A11" s="113">
        <v>1</v>
      </c>
      <c r="B11" s="53" t="s">
        <v>10</v>
      </c>
      <c r="C11" s="240" t="s">
        <v>11</v>
      </c>
      <c r="D11" s="64">
        <v>2923.2</v>
      </c>
      <c r="E11" s="61"/>
      <c r="F11" s="58"/>
      <c r="G11" s="51"/>
      <c r="H11" s="224"/>
      <c r="I11" s="51"/>
      <c r="J11" s="51"/>
      <c r="K11" s="51"/>
      <c r="L11" s="51"/>
      <c r="M11" s="51"/>
      <c r="N11" s="51"/>
    </row>
    <row r="12" spans="1:14" ht="16.5" x14ac:dyDescent="0.3">
      <c r="A12" s="113">
        <v>2</v>
      </c>
      <c r="B12" s="53" t="s">
        <v>243</v>
      </c>
      <c r="C12" s="240" t="s">
        <v>12</v>
      </c>
      <c r="D12" s="64">
        <v>5521.44</v>
      </c>
      <c r="E12" s="241"/>
      <c r="F12" s="58"/>
      <c r="G12" s="51"/>
      <c r="H12" s="224"/>
      <c r="I12" s="51"/>
      <c r="J12" s="51"/>
      <c r="K12" s="51"/>
      <c r="L12" s="51"/>
      <c r="M12" s="51"/>
      <c r="N12" s="51"/>
    </row>
    <row r="13" spans="1:14" ht="33" x14ac:dyDescent="0.3">
      <c r="A13" s="113">
        <v>3</v>
      </c>
      <c r="B13" s="53" t="s">
        <v>13</v>
      </c>
      <c r="C13" s="240" t="s">
        <v>14</v>
      </c>
      <c r="D13" s="64">
        <v>168</v>
      </c>
      <c r="E13" s="241"/>
      <c r="F13" s="58"/>
      <c r="H13" s="224"/>
    </row>
    <row r="14" spans="1:14" ht="33" x14ac:dyDescent="0.3">
      <c r="A14" s="47">
        <v>3.1</v>
      </c>
      <c r="B14" s="48" t="s">
        <v>15</v>
      </c>
      <c r="C14" s="240" t="s">
        <v>14</v>
      </c>
      <c r="D14" s="64">
        <v>168</v>
      </c>
      <c r="E14" s="241"/>
      <c r="F14" s="58"/>
      <c r="H14" s="224"/>
    </row>
    <row r="15" spans="1:14" ht="16.5" x14ac:dyDescent="0.3">
      <c r="A15" s="47">
        <v>3.2</v>
      </c>
      <c r="B15" s="48" t="s">
        <v>226</v>
      </c>
      <c r="C15" s="240" t="s">
        <v>14</v>
      </c>
      <c r="D15" s="64">
        <v>20</v>
      </c>
      <c r="E15" s="241"/>
      <c r="F15" s="58"/>
      <c r="H15" s="224"/>
    </row>
    <row r="16" spans="1:14" ht="16.5" x14ac:dyDescent="0.3">
      <c r="A16" s="47">
        <v>3.3</v>
      </c>
      <c r="B16" s="48" t="s">
        <v>16</v>
      </c>
      <c r="C16" s="240" t="s">
        <v>14</v>
      </c>
      <c r="D16" s="64">
        <v>224</v>
      </c>
      <c r="E16" s="241"/>
      <c r="F16" s="58"/>
      <c r="H16" s="224"/>
    </row>
    <row r="17" spans="1:10" ht="16.5" x14ac:dyDescent="0.3">
      <c r="A17" s="47"/>
      <c r="B17" s="48"/>
      <c r="C17" s="240"/>
      <c r="D17" s="64"/>
      <c r="E17" s="241"/>
      <c r="F17" s="58"/>
      <c r="H17" s="224"/>
    </row>
    <row r="18" spans="1:10" ht="49.5" x14ac:dyDescent="0.3">
      <c r="A18" s="113">
        <v>4</v>
      </c>
      <c r="B18" s="53" t="s">
        <v>18</v>
      </c>
      <c r="C18" s="240"/>
      <c r="D18" s="64"/>
      <c r="E18" s="241"/>
      <c r="F18" s="58"/>
      <c r="H18" s="224"/>
    </row>
    <row r="19" spans="1:10" ht="33" x14ac:dyDescent="0.3">
      <c r="A19" s="47">
        <v>4.0999999999999996</v>
      </c>
      <c r="B19" s="48" t="s">
        <v>19</v>
      </c>
      <c r="C19" s="240" t="s">
        <v>12</v>
      </c>
      <c r="D19" s="64">
        <v>598.07999999999993</v>
      </c>
      <c r="E19" s="241"/>
      <c r="F19" s="58"/>
      <c r="H19" s="224"/>
    </row>
    <row r="20" spans="1:10" ht="33" x14ac:dyDescent="0.3">
      <c r="A20" s="47">
        <v>4.2</v>
      </c>
      <c r="B20" s="48" t="s">
        <v>20</v>
      </c>
      <c r="C20" s="240" t="s">
        <v>21</v>
      </c>
      <c r="D20" s="64">
        <v>1246</v>
      </c>
      <c r="E20" s="241"/>
      <c r="F20" s="58"/>
      <c r="H20" s="224"/>
    </row>
    <row r="21" spans="1:10" ht="33" x14ac:dyDescent="0.3">
      <c r="A21" s="47">
        <v>4.3</v>
      </c>
      <c r="B21" s="48" t="s">
        <v>227</v>
      </c>
      <c r="C21" s="240" t="s">
        <v>21</v>
      </c>
      <c r="D21" s="64">
        <v>1246</v>
      </c>
      <c r="E21" s="241"/>
      <c r="F21" s="58"/>
      <c r="H21" s="224"/>
    </row>
    <row r="22" spans="1:10" ht="16.5" x14ac:dyDescent="0.3">
      <c r="A22" s="47">
        <v>4.4000000000000004</v>
      </c>
      <c r="B22" s="48" t="s">
        <v>228</v>
      </c>
      <c r="C22" s="240" t="s">
        <v>12</v>
      </c>
      <c r="D22" s="64">
        <v>134</v>
      </c>
      <c r="E22" s="241"/>
      <c r="F22" s="58"/>
      <c r="H22" s="224"/>
    </row>
    <row r="23" spans="1:10" ht="33" x14ac:dyDescent="0.3">
      <c r="A23" s="47">
        <v>4.5</v>
      </c>
      <c r="B23" s="48" t="s">
        <v>236</v>
      </c>
      <c r="C23" s="240" t="s">
        <v>12</v>
      </c>
      <c r="D23" s="64">
        <v>134</v>
      </c>
      <c r="E23" s="241"/>
      <c r="F23" s="58"/>
      <c r="H23" s="224"/>
    </row>
    <row r="24" spans="1:10" ht="16.5" x14ac:dyDescent="0.3">
      <c r="A24" s="47">
        <v>4.5999999999999996</v>
      </c>
      <c r="B24" s="48" t="s">
        <v>230</v>
      </c>
      <c r="C24" s="240" t="s">
        <v>12</v>
      </c>
      <c r="D24" s="64">
        <v>134.4</v>
      </c>
      <c r="E24" s="241"/>
      <c r="F24" s="58"/>
      <c r="H24" s="224"/>
    </row>
    <row r="25" spans="1:10" ht="16.5" x14ac:dyDescent="0.3">
      <c r="A25" s="47">
        <v>4.7</v>
      </c>
      <c r="B25" s="48" t="s">
        <v>229</v>
      </c>
      <c r="C25" s="240" t="s">
        <v>12</v>
      </c>
      <c r="D25" s="64">
        <v>134.4</v>
      </c>
      <c r="E25" s="241"/>
      <c r="F25" s="58"/>
      <c r="H25" s="224"/>
    </row>
    <row r="26" spans="1:10" ht="16.5" x14ac:dyDescent="0.3">
      <c r="A26" s="47">
        <v>4.8</v>
      </c>
      <c r="B26" s="48" t="s">
        <v>231</v>
      </c>
      <c r="C26" s="49" t="s">
        <v>12</v>
      </c>
      <c r="D26" s="64">
        <v>598.07999999999993</v>
      </c>
      <c r="E26" s="61"/>
      <c r="F26" s="58"/>
      <c r="H26" s="224"/>
    </row>
    <row r="27" spans="1:10" ht="16.5" x14ac:dyDescent="0.3">
      <c r="A27" s="47"/>
      <c r="B27" s="48"/>
      <c r="C27" s="49"/>
      <c r="D27" s="59"/>
      <c r="E27" s="61"/>
      <c r="F27" s="58"/>
      <c r="H27" s="224"/>
    </row>
    <row r="28" spans="1:10" s="51" customFormat="1" ht="16.5" x14ac:dyDescent="0.3">
      <c r="A28" s="47"/>
      <c r="B28" s="48"/>
      <c r="C28" s="49"/>
      <c r="D28" s="59"/>
      <c r="E28" s="61"/>
      <c r="F28" s="58"/>
      <c r="G28" s="84"/>
      <c r="H28" s="224"/>
    </row>
    <row r="29" spans="1:10" ht="82.5" x14ac:dyDescent="0.2">
      <c r="A29" s="113">
        <v>5</v>
      </c>
      <c r="B29" s="53" t="s">
        <v>240</v>
      </c>
      <c r="C29" s="49" t="s">
        <v>5</v>
      </c>
      <c r="D29" s="242">
        <v>6400</v>
      </c>
      <c r="E29" s="243"/>
      <c r="F29" s="80"/>
      <c r="G29" s="75"/>
      <c r="H29" s="224"/>
      <c r="J29" s="70"/>
    </row>
    <row r="30" spans="1:10" ht="30" x14ac:dyDescent="0.25">
      <c r="A30" s="113"/>
      <c r="B30" s="244" t="s">
        <v>62</v>
      </c>
      <c r="C30" s="79" t="s">
        <v>63</v>
      </c>
      <c r="D30" s="242">
        <v>768</v>
      </c>
      <c r="E30" s="243"/>
      <c r="F30" s="80"/>
      <c r="G30" s="75"/>
      <c r="H30" s="224"/>
    </row>
    <row r="31" spans="1:10" ht="16.5" x14ac:dyDescent="0.3">
      <c r="A31" s="113"/>
      <c r="B31" s="53"/>
      <c r="C31" s="49"/>
      <c r="D31" s="59"/>
      <c r="E31" s="61"/>
      <c r="F31" s="58"/>
      <c r="H31" s="224"/>
    </row>
    <row r="32" spans="1:10" ht="49.5" x14ac:dyDescent="0.3">
      <c r="A32" s="113">
        <v>6</v>
      </c>
      <c r="B32" s="53" t="s">
        <v>23</v>
      </c>
      <c r="C32" s="240"/>
      <c r="D32" s="59"/>
      <c r="E32" s="61"/>
      <c r="F32" s="58"/>
      <c r="H32" s="224"/>
    </row>
    <row r="33" spans="1:10" ht="16.5" x14ac:dyDescent="0.3">
      <c r="A33" s="47">
        <v>6.1</v>
      </c>
      <c r="B33" s="48" t="s">
        <v>24</v>
      </c>
      <c r="C33" s="240" t="s">
        <v>12</v>
      </c>
      <c r="D33" s="59">
        <v>5913.6</v>
      </c>
      <c r="E33" s="61"/>
      <c r="F33" s="58"/>
      <c r="H33" s="224"/>
    </row>
    <row r="34" spans="1:10" ht="16.5" x14ac:dyDescent="0.3">
      <c r="A34" s="47">
        <v>6.2</v>
      </c>
      <c r="B34" s="48" t="s">
        <v>25</v>
      </c>
      <c r="C34" s="240" t="s">
        <v>21</v>
      </c>
      <c r="D34" s="59">
        <v>6720</v>
      </c>
      <c r="E34" s="241"/>
      <c r="F34" s="58"/>
      <c r="H34" s="224"/>
    </row>
    <row r="35" spans="1:10" ht="33" x14ac:dyDescent="0.3">
      <c r="A35" s="47">
        <v>6.3</v>
      </c>
      <c r="B35" s="48" t="s">
        <v>232</v>
      </c>
      <c r="C35" s="240" t="s">
        <v>21</v>
      </c>
      <c r="D35" s="59">
        <v>6720</v>
      </c>
      <c r="E35" s="61"/>
      <c r="F35" s="58"/>
      <c r="H35" s="224"/>
    </row>
    <row r="36" spans="1:10" ht="16.5" x14ac:dyDescent="0.3">
      <c r="A36" s="47">
        <v>6.4</v>
      </c>
      <c r="B36" s="48" t="s">
        <v>233</v>
      </c>
      <c r="C36" s="240" t="s">
        <v>12</v>
      </c>
      <c r="D36" s="59">
        <v>2956.8</v>
      </c>
      <c r="E36" s="61"/>
      <c r="F36" s="58"/>
      <c r="H36" s="224"/>
    </row>
    <row r="37" spans="1:10" ht="33" x14ac:dyDescent="0.3">
      <c r="A37" s="47">
        <v>6.5</v>
      </c>
      <c r="B37" s="48" t="s">
        <v>235</v>
      </c>
      <c r="C37" s="240" t="s">
        <v>12</v>
      </c>
      <c r="D37" s="59">
        <v>2956.8</v>
      </c>
      <c r="E37" s="61"/>
      <c r="F37" s="58"/>
      <c r="H37" s="224"/>
    </row>
    <row r="38" spans="1:10" ht="16.5" x14ac:dyDescent="0.3">
      <c r="A38" s="47">
        <v>6.6</v>
      </c>
      <c r="B38" s="48" t="s">
        <v>234</v>
      </c>
      <c r="C38" s="240" t="s">
        <v>12</v>
      </c>
      <c r="D38" s="59">
        <v>2956.8</v>
      </c>
      <c r="E38" s="61"/>
      <c r="F38" s="58"/>
      <c r="H38" s="224"/>
    </row>
    <row r="39" spans="1:10" ht="16.5" x14ac:dyDescent="0.3">
      <c r="A39" s="47">
        <v>6.7</v>
      </c>
      <c r="B39" s="48" t="s">
        <v>229</v>
      </c>
      <c r="C39" s="240" t="s">
        <v>12</v>
      </c>
      <c r="D39" s="59">
        <v>2956.8</v>
      </c>
      <c r="E39" s="61"/>
      <c r="F39" s="58"/>
      <c r="H39" s="224"/>
    </row>
    <row r="40" spans="1:10" ht="16.5" x14ac:dyDescent="0.3">
      <c r="A40" s="47">
        <v>6.8</v>
      </c>
      <c r="B40" s="48" t="s">
        <v>231</v>
      </c>
      <c r="C40" s="240" t="s">
        <v>12</v>
      </c>
      <c r="D40" s="59">
        <v>5913.6</v>
      </c>
      <c r="E40" s="61"/>
      <c r="F40" s="58"/>
      <c r="H40" s="224"/>
    </row>
    <row r="41" spans="1:10" ht="16.5" x14ac:dyDescent="0.3">
      <c r="A41" s="52"/>
      <c r="B41" s="48"/>
      <c r="C41" s="49"/>
      <c r="D41" s="60"/>
      <c r="E41" s="60"/>
      <c r="F41" s="62"/>
      <c r="H41" s="224"/>
      <c r="J41" s="72"/>
    </row>
    <row r="42" spans="1:10" s="51" customFormat="1" ht="16.5" x14ac:dyDescent="0.3">
      <c r="A42" s="52"/>
      <c r="B42" s="48"/>
      <c r="C42" s="49"/>
      <c r="D42" s="60"/>
      <c r="E42" s="60"/>
      <c r="F42" s="62"/>
      <c r="H42" s="224"/>
    </row>
    <row r="43" spans="1:10" s="51" customFormat="1" ht="49.5" x14ac:dyDescent="0.3">
      <c r="A43" s="113">
        <v>7</v>
      </c>
      <c r="B43" s="53" t="s">
        <v>26</v>
      </c>
      <c r="C43" s="49"/>
      <c r="D43" s="60"/>
      <c r="E43" s="60"/>
      <c r="F43" s="62"/>
      <c r="H43" s="224"/>
    </row>
    <row r="44" spans="1:10" s="51" customFormat="1" ht="16.5" x14ac:dyDescent="0.3">
      <c r="A44" s="54">
        <v>7.1</v>
      </c>
      <c r="B44" s="48" t="s">
        <v>27</v>
      </c>
      <c r="C44" s="49" t="s">
        <v>12</v>
      </c>
      <c r="D44" s="60">
        <v>100.8</v>
      </c>
      <c r="E44" s="60"/>
      <c r="F44" s="62"/>
      <c r="H44" s="224"/>
    </row>
    <row r="45" spans="1:10" s="51" customFormat="1" ht="16.5" x14ac:dyDescent="0.3">
      <c r="A45" s="54">
        <v>7.2</v>
      </c>
      <c r="B45" s="48" t="s">
        <v>28</v>
      </c>
      <c r="C45" s="49" t="s">
        <v>5</v>
      </c>
      <c r="D45" s="60">
        <v>259.14</v>
      </c>
      <c r="E45" s="60"/>
      <c r="F45" s="62"/>
      <c r="H45" s="224"/>
    </row>
    <row r="46" spans="1:10" s="51" customFormat="1" ht="16.5" x14ac:dyDescent="0.3">
      <c r="A46" s="54">
        <v>7.3</v>
      </c>
      <c r="B46" s="48" t="s">
        <v>29</v>
      </c>
      <c r="C46" s="49" t="s">
        <v>12</v>
      </c>
      <c r="D46" s="60">
        <v>100.8</v>
      </c>
      <c r="E46" s="60"/>
      <c r="F46" s="62"/>
      <c r="H46" s="224"/>
    </row>
    <row r="47" spans="1:10" s="51" customFormat="1" ht="16.5" x14ac:dyDescent="0.3">
      <c r="A47" s="54">
        <v>7.4</v>
      </c>
      <c r="B47" s="48" t="s">
        <v>30</v>
      </c>
      <c r="C47" s="49" t="s">
        <v>11</v>
      </c>
      <c r="D47" s="60">
        <v>10.08</v>
      </c>
      <c r="E47" s="60"/>
      <c r="F47" s="62"/>
      <c r="H47" s="224"/>
    </row>
    <row r="48" spans="1:10" s="51" customFormat="1" ht="16.5" x14ac:dyDescent="0.3">
      <c r="A48" s="52"/>
      <c r="B48" s="48"/>
      <c r="C48" s="49"/>
      <c r="D48" s="60"/>
      <c r="E48" s="60"/>
      <c r="F48" s="62"/>
      <c r="H48" s="224"/>
    </row>
    <row r="49" spans="1:10" s="51" customFormat="1" ht="16.5" x14ac:dyDescent="0.3">
      <c r="A49" s="55">
        <v>8</v>
      </c>
      <c r="B49" s="53" t="s">
        <v>33</v>
      </c>
      <c r="C49" s="49"/>
      <c r="D49" s="60"/>
      <c r="E49" s="60"/>
      <c r="F49" s="62"/>
      <c r="H49" s="224"/>
    </row>
    <row r="50" spans="1:10" s="51" customFormat="1" ht="49.5" x14ac:dyDescent="0.3">
      <c r="A50" s="52"/>
      <c r="B50" s="48" t="s">
        <v>55</v>
      </c>
      <c r="C50" s="49" t="s">
        <v>12</v>
      </c>
      <c r="D50" s="60">
        <v>302.39999999999998</v>
      </c>
      <c r="E50" s="60"/>
      <c r="F50" s="62"/>
      <c r="H50" s="224"/>
    </row>
    <row r="51" spans="1:10" s="51" customFormat="1" ht="16.5" x14ac:dyDescent="0.3">
      <c r="A51" s="52"/>
      <c r="B51" s="48"/>
      <c r="C51" s="49"/>
      <c r="D51" s="60"/>
      <c r="E51" s="60"/>
      <c r="F51" s="62"/>
      <c r="H51" s="224"/>
    </row>
    <row r="52" spans="1:10" s="51" customFormat="1" ht="30" x14ac:dyDescent="0.3">
      <c r="A52" s="55">
        <v>9</v>
      </c>
      <c r="B52" s="78" t="s">
        <v>60</v>
      </c>
      <c r="C52" s="79"/>
      <c r="D52" s="60"/>
      <c r="E52" s="253"/>
      <c r="F52" s="62"/>
      <c r="H52" s="224"/>
    </row>
    <row r="53" spans="1:10" s="51" customFormat="1" ht="16.5" x14ac:dyDescent="0.3">
      <c r="A53" s="54">
        <v>9.1</v>
      </c>
      <c r="B53" s="245" t="s">
        <v>59</v>
      </c>
      <c r="C53" s="246" t="s">
        <v>17</v>
      </c>
      <c r="D53" s="60">
        <v>2160</v>
      </c>
      <c r="E53" s="60"/>
      <c r="F53" s="58"/>
      <c r="H53" s="224"/>
    </row>
    <row r="54" spans="1:10" s="75" customFormat="1" ht="60" x14ac:dyDescent="0.25">
      <c r="A54" s="54">
        <v>9.1999999999999993</v>
      </c>
      <c r="B54" s="247" t="s">
        <v>56</v>
      </c>
      <c r="C54" s="246" t="s">
        <v>12</v>
      </c>
      <c r="D54" s="74">
        <v>432</v>
      </c>
      <c r="E54" s="74"/>
      <c r="F54" s="80"/>
      <c r="H54" s="224"/>
    </row>
    <row r="55" spans="1:10" s="75" customFormat="1" ht="45" x14ac:dyDescent="0.25">
      <c r="A55" s="54">
        <v>9.3000000000000007</v>
      </c>
      <c r="B55" s="247" t="s">
        <v>58</v>
      </c>
      <c r="C55" s="246" t="s">
        <v>11</v>
      </c>
      <c r="D55" s="74">
        <v>21.6</v>
      </c>
      <c r="E55" s="74"/>
      <c r="F55" s="80"/>
      <c r="H55" s="224"/>
    </row>
    <row r="56" spans="1:10" s="51" customFormat="1" ht="16.5" x14ac:dyDescent="0.3">
      <c r="A56" s="55"/>
      <c r="B56" s="53"/>
      <c r="C56" s="49"/>
      <c r="D56" s="60"/>
      <c r="E56" s="60"/>
      <c r="F56" s="254"/>
      <c r="H56" s="224"/>
    </row>
    <row r="57" spans="1:10" s="51" customFormat="1" ht="33" x14ac:dyDescent="0.3">
      <c r="A57" s="55">
        <v>10</v>
      </c>
      <c r="B57" s="53" t="s">
        <v>65</v>
      </c>
      <c r="C57" s="49"/>
      <c r="D57" s="60"/>
      <c r="E57" s="60"/>
      <c r="F57" s="254"/>
      <c r="H57" s="224"/>
    </row>
    <row r="58" spans="1:10" s="51" customFormat="1" ht="16.5" x14ac:dyDescent="0.2">
      <c r="A58" s="55"/>
      <c r="B58" s="81" t="s">
        <v>66</v>
      </c>
      <c r="C58" s="79" t="s">
        <v>5</v>
      </c>
      <c r="D58" s="248">
        <v>960</v>
      </c>
      <c r="E58" s="248"/>
      <c r="F58" s="254"/>
      <c r="H58" s="224"/>
    </row>
    <row r="59" spans="1:10" s="51" customFormat="1" ht="30" x14ac:dyDescent="0.2">
      <c r="A59" s="54">
        <v>10.1</v>
      </c>
      <c r="B59" s="81" t="s">
        <v>222</v>
      </c>
      <c r="C59" s="79" t="s">
        <v>17</v>
      </c>
      <c r="D59" s="248">
        <v>96</v>
      </c>
      <c r="E59" s="248"/>
      <c r="F59" s="254"/>
      <c r="H59" s="224"/>
    </row>
    <row r="60" spans="1:10" s="51" customFormat="1" ht="30" x14ac:dyDescent="0.25">
      <c r="A60" s="54">
        <v>10.199999999999999</v>
      </c>
      <c r="B60" s="244" t="s">
        <v>62</v>
      </c>
      <c r="C60" s="79" t="s">
        <v>63</v>
      </c>
      <c r="D60" s="248">
        <v>70</v>
      </c>
      <c r="E60" s="248"/>
      <c r="F60" s="254"/>
      <c r="H60" s="224"/>
    </row>
    <row r="61" spans="1:10" s="51" customFormat="1" ht="16.5" x14ac:dyDescent="0.25">
      <c r="A61" s="52"/>
      <c r="B61" s="244"/>
      <c r="C61" s="79"/>
      <c r="D61" s="248"/>
      <c r="E61" s="248"/>
      <c r="F61" s="254"/>
      <c r="H61" s="224"/>
    </row>
    <row r="62" spans="1:10" s="51" customFormat="1" ht="16.5" x14ac:dyDescent="0.3">
      <c r="A62" s="55">
        <v>11</v>
      </c>
      <c r="B62" s="53" t="s">
        <v>34</v>
      </c>
      <c r="C62" s="56" t="s">
        <v>11</v>
      </c>
      <c r="D62" s="60">
        <v>23654</v>
      </c>
      <c r="E62" s="60"/>
      <c r="F62" s="62"/>
      <c r="G62" s="63"/>
      <c r="H62" s="224"/>
      <c r="I62" s="63"/>
      <c r="J62" s="63"/>
    </row>
    <row r="63" spans="1:10" s="51" customFormat="1" ht="16.5" x14ac:dyDescent="0.3">
      <c r="A63" s="52"/>
      <c r="B63" s="48"/>
      <c r="C63" s="49"/>
      <c r="D63" s="60"/>
      <c r="E63" s="60"/>
      <c r="F63" s="62"/>
      <c r="H63" s="224"/>
    </row>
    <row r="64" spans="1:10" s="51" customFormat="1" ht="16.5" x14ac:dyDescent="0.3">
      <c r="A64" s="55">
        <v>12</v>
      </c>
      <c r="B64" s="53" t="s">
        <v>57</v>
      </c>
      <c r="C64" s="49" t="s">
        <v>11</v>
      </c>
      <c r="D64" s="60">
        <v>105</v>
      </c>
      <c r="E64" s="60"/>
      <c r="F64" s="62"/>
      <c r="H64" s="224"/>
    </row>
    <row r="65" spans="1:6" s="51" customFormat="1" ht="16.5" x14ac:dyDescent="0.3">
      <c r="A65" s="55"/>
      <c r="B65" s="53"/>
      <c r="C65" s="49"/>
      <c r="D65" s="60"/>
      <c r="E65" s="60"/>
      <c r="F65" s="62"/>
    </row>
    <row r="66" spans="1:6" ht="16.5" thickBot="1" x14ac:dyDescent="0.3">
      <c r="A66" s="249"/>
      <c r="B66" s="266" t="s">
        <v>6</v>
      </c>
      <c r="C66" s="250"/>
      <c r="D66" s="251"/>
      <c r="E66" s="251"/>
      <c r="F66" s="252"/>
    </row>
    <row r="68" spans="1:6" x14ac:dyDescent="0.25">
      <c r="B68" s="434" t="s">
        <v>247</v>
      </c>
      <c r="C68" s="435"/>
      <c r="D68" s="435"/>
      <c r="E68" s="435"/>
      <c r="F68" s="435"/>
    </row>
    <row r="71" spans="1:6" x14ac:dyDescent="0.25">
      <c r="B71" s="35"/>
      <c r="C71" s="36"/>
      <c r="D71" s="37"/>
    </row>
  </sheetData>
  <mergeCells count="3">
    <mergeCell ref="B68:F68"/>
    <mergeCell ref="A4:F4"/>
    <mergeCell ref="A2:F2"/>
  </mergeCells>
  <pageMargins left="0.70866141732283472" right="0.70866141732283472" top="0.74803149606299213" bottom="0.74803149606299213" header="0.31496062992125984" footer="0.31496062992125984"/>
  <pageSetup paperSize="9" firstPageNumber="11" orientation="portrait" useFirstPageNumber="1" r:id="rId1"/>
  <headerFooter>
    <oddFooter>&amp;LПроцедура ТТ001391
Раздел Б&amp;Rстр.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sqref="A1:F16"/>
    </sheetView>
  </sheetViews>
  <sheetFormatPr defaultRowHeight="15.75" x14ac:dyDescent="0.25"/>
  <cols>
    <col min="1" max="1" width="4.42578125" style="34" customWidth="1"/>
    <col min="2" max="2" width="43.140625" style="2" customWidth="1"/>
    <col min="3" max="3" width="6.7109375" style="2" customWidth="1"/>
    <col min="4" max="4" width="7.5703125" style="2" customWidth="1"/>
    <col min="5" max="5" width="9.140625" style="38"/>
    <col min="6" max="6" width="12.85546875" style="2" customWidth="1"/>
    <col min="7" max="8" width="9.140625" style="4"/>
    <col min="9" max="9" width="7.5703125" style="4" customWidth="1"/>
    <col min="10" max="256" width="9.140625" style="4"/>
    <col min="257" max="257" width="4.42578125" style="4" customWidth="1"/>
    <col min="258" max="258" width="52.85546875" style="4" customWidth="1"/>
    <col min="259" max="259" width="6.7109375" style="4" customWidth="1"/>
    <col min="260" max="260" width="10.28515625" style="4" customWidth="1"/>
    <col min="261" max="261" width="9.140625" style="4"/>
    <col min="262" max="262" width="12.85546875" style="4" customWidth="1"/>
    <col min="263" max="512" width="9.140625" style="4"/>
    <col min="513" max="513" width="4.42578125" style="4" customWidth="1"/>
    <col min="514" max="514" width="52.85546875" style="4" customWidth="1"/>
    <col min="515" max="515" width="6.7109375" style="4" customWidth="1"/>
    <col min="516" max="516" width="10.28515625" style="4" customWidth="1"/>
    <col min="517" max="517" width="9.140625" style="4"/>
    <col min="518" max="518" width="12.85546875" style="4" customWidth="1"/>
    <col min="519" max="768" width="9.140625" style="4"/>
    <col min="769" max="769" width="4.42578125" style="4" customWidth="1"/>
    <col min="770" max="770" width="52.85546875" style="4" customWidth="1"/>
    <col min="771" max="771" width="6.7109375" style="4" customWidth="1"/>
    <col min="772" max="772" width="10.28515625" style="4" customWidth="1"/>
    <col min="773" max="773" width="9.140625" style="4"/>
    <col min="774" max="774" width="12.85546875" style="4" customWidth="1"/>
    <col min="775" max="1024" width="9.140625" style="4"/>
    <col min="1025" max="1025" width="4.42578125" style="4" customWidth="1"/>
    <col min="1026" max="1026" width="52.85546875" style="4" customWidth="1"/>
    <col min="1027" max="1027" width="6.7109375" style="4" customWidth="1"/>
    <col min="1028" max="1028" width="10.28515625" style="4" customWidth="1"/>
    <col min="1029" max="1029" width="9.140625" style="4"/>
    <col min="1030" max="1030" width="12.85546875" style="4" customWidth="1"/>
    <col min="1031" max="1280" width="9.140625" style="4"/>
    <col min="1281" max="1281" width="4.42578125" style="4" customWidth="1"/>
    <col min="1282" max="1282" width="52.85546875" style="4" customWidth="1"/>
    <col min="1283" max="1283" width="6.7109375" style="4" customWidth="1"/>
    <col min="1284" max="1284" width="10.28515625" style="4" customWidth="1"/>
    <col min="1285" max="1285" width="9.140625" style="4"/>
    <col min="1286" max="1286" width="12.85546875" style="4" customWidth="1"/>
    <col min="1287" max="1536" width="9.140625" style="4"/>
    <col min="1537" max="1537" width="4.42578125" style="4" customWidth="1"/>
    <col min="1538" max="1538" width="52.85546875" style="4" customWidth="1"/>
    <col min="1539" max="1539" width="6.7109375" style="4" customWidth="1"/>
    <col min="1540" max="1540" width="10.28515625" style="4" customWidth="1"/>
    <col min="1541" max="1541" width="9.140625" style="4"/>
    <col min="1542" max="1542" width="12.85546875" style="4" customWidth="1"/>
    <col min="1543" max="1792" width="9.140625" style="4"/>
    <col min="1793" max="1793" width="4.42578125" style="4" customWidth="1"/>
    <col min="1794" max="1794" width="52.85546875" style="4" customWidth="1"/>
    <col min="1795" max="1795" width="6.7109375" style="4" customWidth="1"/>
    <col min="1796" max="1796" width="10.28515625" style="4" customWidth="1"/>
    <col min="1797" max="1797" width="9.140625" style="4"/>
    <col min="1798" max="1798" width="12.85546875" style="4" customWidth="1"/>
    <col min="1799" max="2048" width="9.140625" style="4"/>
    <col min="2049" max="2049" width="4.42578125" style="4" customWidth="1"/>
    <col min="2050" max="2050" width="52.85546875" style="4" customWidth="1"/>
    <col min="2051" max="2051" width="6.7109375" style="4" customWidth="1"/>
    <col min="2052" max="2052" width="10.28515625" style="4" customWidth="1"/>
    <col min="2053" max="2053" width="9.140625" style="4"/>
    <col min="2054" max="2054" width="12.85546875" style="4" customWidth="1"/>
    <col min="2055" max="2304" width="9.140625" style="4"/>
    <col min="2305" max="2305" width="4.42578125" style="4" customWidth="1"/>
    <col min="2306" max="2306" width="52.85546875" style="4" customWidth="1"/>
    <col min="2307" max="2307" width="6.7109375" style="4" customWidth="1"/>
    <col min="2308" max="2308" width="10.28515625" style="4" customWidth="1"/>
    <col min="2309" max="2309" width="9.140625" style="4"/>
    <col min="2310" max="2310" width="12.85546875" style="4" customWidth="1"/>
    <col min="2311" max="2560" width="9.140625" style="4"/>
    <col min="2561" max="2561" width="4.42578125" style="4" customWidth="1"/>
    <col min="2562" max="2562" width="52.85546875" style="4" customWidth="1"/>
    <col min="2563" max="2563" width="6.7109375" style="4" customWidth="1"/>
    <col min="2564" max="2564" width="10.28515625" style="4" customWidth="1"/>
    <col min="2565" max="2565" width="9.140625" style="4"/>
    <col min="2566" max="2566" width="12.85546875" style="4" customWidth="1"/>
    <col min="2567" max="2816" width="9.140625" style="4"/>
    <col min="2817" max="2817" width="4.42578125" style="4" customWidth="1"/>
    <col min="2818" max="2818" width="52.85546875" style="4" customWidth="1"/>
    <col min="2819" max="2819" width="6.7109375" style="4" customWidth="1"/>
    <col min="2820" max="2820" width="10.28515625" style="4" customWidth="1"/>
    <col min="2821" max="2821" width="9.140625" style="4"/>
    <col min="2822" max="2822" width="12.85546875" style="4" customWidth="1"/>
    <col min="2823" max="3072" width="9.140625" style="4"/>
    <col min="3073" max="3073" width="4.42578125" style="4" customWidth="1"/>
    <col min="3074" max="3074" width="52.85546875" style="4" customWidth="1"/>
    <col min="3075" max="3075" width="6.7109375" style="4" customWidth="1"/>
    <col min="3076" max="3076" width="10.28515625" style="4" customWidth="1"/>
    <col min="3077" max="3077" width="9.140625" style="4"/>
    <col min="3078" max="3078" width="12.85546875" style="4" customWidth="1"/>
    <col min="3079" max="3328" width="9.140625" style="4"/>
    <col min="3329" max="3329" width="4.42578125" style="4" customWidth="1"/>
    <col min="3330" max="3330" width="52.85546875" style="4" customWidth="1"/>
    <col min="3331" max="3331" width="6.7109375" style="4" customWidth="1"/>
    <col min="3332" max="3332" width="10.28515625" style="4" customWidth="1"/>
    <col min="3333" max="3333" width="9.140625" style="4"/>
    <col min="3334" max="3334" width="12.85546875" style="4" customWidth="1"/>
    <col min="3335" max="3584" width="9.140625" style="4"/>
    <col min="3585" max="3585" width="4.42578125" style="4" customWidth="1"/>
    <col min="3586" max="3586" width="52.85546875" style="4" customWidth="1"/>
    <col min="3587" max="3587" width="6.7109375" style="4" customWidth="1"/>
    <col min="3588" max="3588" width="10.28515625" style="4" customWidth="1"/>
    <col min="3589" max="3589" width="9.140625" style="4"/>
    <col min="3590" max="3590" width="12.85546875" style="4" customWidth="1"/>
    <col min="3591" max="3840" width="9.140625" style="4"/>
    <col min="3841" max="3841" width="4.42578125" style="4" customWidth="1"/>
    <col min="3842" max="3842" width="52.85546875" style="4" customWidth="1"/>
    <col min="3843" max="3843" width="6.7109375" style="4" customWidth="1"/>
    <col min="3844" max="3844" width="10.28515625" style="4" customWidth="1"/>
    <col min="3845" max="3845" width="9.140625" style="4"/>
    <col min="3846" max="3846" width="12.85546875" style="4" customWidth="1"/>
    <col min="3847" max="4096" width="9.140625" style="4"/>
    <col min="4097" max="4097" width="4.42578125" style="4" customWidth="1"/>
    <col min="4098" max="4098" width="52.85546875" style="4" customWidth="1"/>
    <col min="4099" max="4099" width="6.7109375" style="4" customWidth="1"/>
    <col min="4100" max="4100" width="10.28515625" style="4" customWidth="1"/>
    <col min="4101" max="4101" width="9.140625" style="4"/>
    <col min="4102" max="4102" width="12.85546875" style="4" customWidth="1"/>
    <col min="4103" max="4352" width="9.140625" style="4"/>
    <col min="4353" max="4353" width="4.42578125" style="4" customWidth="1"/>
    <col min="4354" max="4354" width="52.85546875" style="4" customWidth="1"/>
    <col min="4355" max="4355" width="6.7109375" style="4" customWidth="1"/>
    <col min="4356" max="4356" width="10.28515625" style="4" customWidth="1"/>
    <col min="4357" max="4357" width="9.140625" style="4"/>
    <col min="4358" max="4358" width="12.85546875" style="4" customWidth="1"/>
    <col min="4359" max="4608" width="9.140625" style="4"/>
    <col min="4609" max="4609" width="4.42578125" style="4" customWidth="1"/>
    <col min="4610" max="4610" width="52.85546875" style="4" customWidth="1"/>
    <col min="4611" max="4611" width="6.7109375" style="4" customWidth="1"/>
    <col min="4612" max="4612" width="10.28515625" style="4" customWidth="1"/>
    <col min="4613" max="4613" width="9.140625" style="4"/>
    <col min="4614" max="4614" width="12.85546875" style="4" customWidth="1"/>
    <col min="4615" max="4864" width="9.140625" style="4"/>
    <col min="4865" max="4865" width="4.42578125" style="4" customWidth="1"/>
    <col min="4866" max="4866" width="52.85546875" style="4" customWidth="1"/>
    <col min="4867" max="4867" width="6.7109375" style="4" customWidth="1"/>
    <col min="4868" max="4868" width="10.28515625" style="4" customWidth="1"/>
    <col min="4869" max="4869" width="9.140625" style="4"/>
    <col min="4870" max="4870" width="12.85546875" style="4" customWidth="1"/>
    <col min="4871" max="5120" width="9.140625" style="4"/>
    <col min="5121" max="5121" width="4.42578125" style="4" customWidth="1"/>
    <col min="5122" max="5122" width="52.85546875" style="4" customWidth="1"/>
    <col min="5123" max="5123" width="6.7109375" style="4" customWidth="1"/>
    <col min="5124" max="5124" width="10.28515625" style="4" customWidth="1"/>
    <col min="5125" max="5125" width="9.140625" style="4"/>
    <col min="5126" max="5126" width="12.85546875" style="4" customWidth="1"/>
    <col min="5127" max="5376" width="9.140625" style="4"/>
    <col min="5377" max="5377" width="4.42578125" style="4" customWidth="1"/>
    <col min="5378" max="5378" width="52.85546875" style="4" customWidth="1"/>
    <col min="5379" max="5379" width="6.7109375" style="4" customWidth="1"/>
    <col min="5380" max="5380" width="10.28515625" style="4" customWidth="1"/>
    <col min="5381" max="5381" width="9.140625" style="4"/>
    <col min="5382" max="5382" width="12.85546875" style="4" customWidth="1"/>
    <col min="5383" max="5632" width="9.140625" style="4"/>
    <col min="5633" max="5633" width="4.42578125" style="4" customWidth="1"/>
    <col min="5634" max="5634" width="52.85546875" style="4" customWidth="1"/>
    <col min="5635" max="5635" width="6.7109375" style="4" customWidth="1"/>
    <col min="5636" max="5636" width="10.28515625" style="4" customWidth="1"/>
    <col min="5637" max="5637" width="9.140625" style="4"/>
    <col min="5638" max="5638" width="12.85546875" style="4" customWidth="1"/>
    <col min="5639" max="5888" width="9.140625" style="4"/>
    <col min="5889" max="5889" width="4.42578125" style="4" customWidth="1"/>
    <col min="5890" max="5890" width="52.85546875" style="4" customWidth="1"/>
    <col min="5891" max="5891" width="6.7109375" style="4" customWidth="1"/>
    <col min="5892" max="5892" width="10.28515625" style="4" customWidth="1"/>
    <col min="5893" max="5893" width="9.140625" style="4"/>
    <col min="5894" max="5894" width="12.85546875" style="4" customWidth="1"/>
    <col min="5895" max="6144" width="9.140625" style="4"/>
    <col min="6145" max="6145" width="4.42578125" style="4" customWidth="1"/>
    <col min="6146" max="6146" width="52.85546875" style="4" customWidth="1"/>
    <col min="6147" max="6147" width="6.7109375" style="4" customWidth="1"/>
    <col min="6148" max="6148" width="10.28515625" style="4" customWidth="1"/>
    <col min="6149" max="6149" width="9.140625" style="4"/>
    <col min="6150" max="6150" width="12.85546875" style="4" customWidth="1"/>
    <col min="6151" max="6400" width="9.140625" style="4"/>
    <col min="6401" max="6401" width="4.42578125" style="4" customWidth="1"/>
    <col min="6402" max="6402" width="52.85546875" style="4" customWidth="1"/>
    <col min="6403" max="6403" width="6.7109375" style="4" customWidth="1"/>
    <col min="6404" max="6404" width="10.28515625" style="4" customWidth="1"/>
    <col min="6405" max="6405" width="9.140625" style="4"/>
    <col min="6406" max="6406" width="12.85546875" style="4" customWidth="1"/>
    <col min="6407" max="6656" width="9.140625" style="4"/>
    <col min="6657" max="6657" width="4.42578125" style="4" customWidth="1"/>
    <col min="6658" max="6658" width="52.85546875" style="4" customWidth="1"/>
    <col min="6659" max="6659" width="6.7109375" style="4" customWidth="1"/>
    <col min="6660" max="6660" width="10.28515625" style="4" customWidth="1"/>
    <col min="6661" max="6661" width="9.140625" style="4"/>
    <col min="6662" max="6662" width="12.85546875" style="4" customWidth="1"/>
    <col min="6663" max="6912" width="9.140625" style="4"/>
    <col min="6913" max="6913" width="4.42578125" style="4" customWidth="1"/>
    <col min="6914" max="6914" width="52.85546875" style="4" customWidth="1"/>
    <col min="6915" max="6915" width="6.7109375" style="4" customWidth="1"/>
    <col min="6916" max="6916" width="10.28515625" style="4" customWidth="1"/>
    <col min="6917" max="6917" width="9.140625" style="4"/>
    <col min="6918" max="6918" width="12.85546875" style="4" customWidth="1"/>
    <col min="6919" max="7168" width="9.140625" style="4"/>
    <col min="7169" max="7169" width="4.42578125" style="4" customWidth="1"/>
    <col min="7170" max="7170" width="52.85546875" style="4" customWidth="1"/>
    <col min="7171" max="7171" width="6.7109375" style="4" customWidth="1"/>
    <col min="7172" max="7172" width="10.28515625" style="4" customWidth="1"/>
    <col min="7173" max="7173" width="9.140625" style="4"/>
    <col min="7174" max="7174" width="12.85546875" style="4" customWidth="1"/>
    <col min="7175" max="7424" width="9.140625" style="4"/>
    <col min="7425" max="7425" width="4.42578125" style="4" customWidth="1"/>
    <col min="7426" max="7426" width="52.85546875" style="4" customWidth="1"/>
    <col min="7427" max="7427" width="6.7109375" style="4" customWidth="1"/>
    <col min="7428" max="7428" width="10.28515625" style="4" customWidth="1"/>
    <col min="7429" max="7429" width="9.140625" style="4"/>
    <col min="7430" max="7430" width="12.85546875" style="4" customWidth="1"/>
    <col min="7431" max="7680" width="9.140625" style="4"/>
    <col min="7681" max="7681" width="4.42578125" style="4" customWidth="1"/>
    <col min="7682" max="7682" width="52.85546875" style="4" customWidth="1"/>
    <col min="7683" max="7683" width="6.7109375" style="4" customWidth="1"/>
    <col min="7684" max="7684" width="10.28515625" style="4" customWidth="1"/>
    <col min="7685" max="7685" width="9.140625" style="4"/>
    <col min="7686" max="7686" width="12.85546875" style="4" customWidth="1"/>
    <col min="7687" max="7936" width="9.140625" style="4"/>
    <col min="7937" max="7937" width="4.42578125" style="4" customWidth="1"/>
    <col min="7938" max="7938" width="52.85546875" style="4" customWidth="1"/>
    <col min="7939" max="7939" width="6.7109375" style="4" customWidth="1"/>
    <col min="7940" max="7940" width="10.28515625" style="4" customWidth="1"/>
    <col min="7941" max="7941" width="9.140625" style="4"/>
    <col min="7942" max="7942" width="12.85546875" style="4" customWidth="1"/>
    <col min="7943" max="8192" width="9.140625" style="4"/>
    <col min="8193" max="8193" width="4.42578125" style="4" customWidth="1"/>
    <col min="8194" max="8194" width="52.85546875" style="4" customWidth="1"/>
    <col min="8195" max="8195" width="6.7109375" style="4" customWidth="1"/>
    <col min="8196" max="8196" width="10.28515625" style="4" customWidth="1"/>
    <col min="8197" max="8197" width="9.140625" style="4"/>
    <col min="8198" max="8198" width="12.85546875" style="4" customWidth="1"/>
    <col min="8199" max="8448" width="9.140625" style="4"/>
    <col min="8449" max="8449" width="4.42578125" style="4" customWidth="1"/>
    <col min="8450" max="8450" width="52.85546875" style="4" customWidth="1"/>
    <col min="8451" max="8451" width="6.7109375" style="4" customWidth="1"/>
    <col min="8452" max="8452" width="10.28515625" style="4" customWidth="1"/>
    <col min="8453" max="8453" width="9.140625" style="4"/>
    <col min="8454" max="8454" width="12.85546875" style="4" customWidth="1"/>
    <col min="8455" max="8704" width="9.140625" style="4"/>
    <col min="8705" max="8705" width="4.42578125" style="4" customWidth="1"/>
    <col min="8706" max="8706" width="52.85546875" style="4" customWidth="1"/>
    <col min="8707" max="8707" width="6.7109375" style="4" customWidth="1"/>
    <col min="8708" max="8708" width="10.28515625" style="4" customWidth="1"/>
    <col min="8709" max="8709" width="9.140625" style="4"/>
    <col min="8710" max="8710" width="12.85546875" style="4" customWidth="1"/>
    <col min="8711" max="8960" width="9.140625" style="4"/>
    <col min="8961" max="8961" width="4.42578125" style="4" customWidth="1"/>
    <col min="8962" max="8962" width="52.85546875" style="4" customWidth="1"/>
    <col min="8963" max="8963" width="6.7109375" style="4" customWidth="1"/>
    <col min="8964" max="8964" width="10.28515625" style="4" customWidth="1"/>
    <col min="8965" max="8965" width="9.140625" style="4"/>
    <col min="8966" max="8966" width="12.85546875" style="4" customWidth="1"/>
    <col min="8967" max="9216" width="9.140625" style="4"/>
    <col min="9217" max="9217" width="4.42578125" style="4" customWidth="1"/>
    <col min="9218" max="9218" width="52.85546875" style="4" customWidth="1"/>
    <col min="9219" max="9219" width="6.7109375" style="4" customWidth="1"/>
    <col min="9220" max="9220" width="10.28515625" style="4" customWidth="1"/>
    <col min="9221" max="9221" width="9.140625" style="4"/>
    <col min="9222" max="9222" width="12.85546875" style="4" customWidth="1"/>
    <col min="9223" max="9472" width="9.140625" style="4"/>
    <col min="9473" max="9473" width="4.42578125" style="4" customWidth="1"/>
    <col min="9474" max="9474" width="52.85546875" style="4" customWidth="1"/>
    <col min="9475" max="9475" width="6.7109375" style="4" customWidth="1"/>
    <col min="9476" max="9476" width="10.28515625" style="4" customWidth="1"/>
    <col min="9477" max="9477" width="9.140625" style="4"/>
    <col min="9478" max="9478" width="12.85546875" style="4" customWidth="1"/>
    <col min="9479" max="9728" width="9.140625" style="4"/>
    <col min="9729" max="9729" width="4.42578125" style="4" customWidth="1"/>
    <col min="9730" max="9730" width="52.85546875" style="4" customWidth="1"/>
    <col min="9731" max="9731" width="6.7109375" style="4" customWidth="1"/>
    <col min="9732" max="9732" width="10.28515625" style="4" customWidth="1"/>
    <col min="9733" max="9733" width="9.140625" style="4"/>
    <col min="9734" max="9734" width="12.85546875" style="4" customWidth="1"/>
    <col min="9735" max="9984" width="9.140625" style="4"/>
    <col min="9985" max="9985" width="4.42578125" style="4" customWidth="1"/>
    <col min="9986" max="9986" width="52.85546875" style="4" customWidth="1"/>
    <col min="9987" max="9987" width="6.7109375" style="4" customWidth="1"/>
    <col min="9988" max="9988" width="10.28515625" style="4" customWidth="1"/>
    <col min="9989" max="9989" width="9.140625" style="4"/>
    <col min="9990" max="9990" width="12.85546875" style="4" customWidth="1"/>
    <col min="9991" max="10240" width="9.140625" style="4"/>
    <col min="10241" max="10241" width="4.42578125" style="4" customWidth="1"/>
    <col min="10242" max="10242" width="52.85546875" style="4" customWidth="1"/>
    <col min="10243" max="10243" width="6.7109375" style="4" customWidth="1"/>
    <col min="10244" max="10244" width="10.28515625" style="4" customWidth="1"/>
    <col min="10245" max="10245" width="9.140625" style="4"/>
    <col min="10246" max="10246" width="12.85546875" style="4" customWidth="1"/>
    <col min="10247" max="10496" width="9.140625" style="4"/>
    <col min="10497" max="10497" width="4.42578125" style="4" customWidth="1"/>
    <col min="10498" max="10498" width="52.85546875" style="4" customWidth="1"/>
    <col min="10499" max="10499" width="6.7109375" style="4" customWidth="1"/>
    <col min="10500" max="10500" width="10.28515625" style="4" customWidth="1"/>
    <col min="10501" max="10501" width="9.140625" style="4"/>
    <col min="10502" max="10502" width="12.85546875" style="4" customWidth="1"/>
    <col min="10503" max="10752" width="9.140625" style="4"/>
    <col min="10753" max="10753" width="4.42578125" style="4" customWidth="1"/>
    <col min="10754" max="10754" width="52.85546875" style="4" customWidth="1"/>
    <col min="10755" max="10755" width="6.7109375" style="4" customWidth="1"/>
    <col min="10756" max="10756" width="10.28515625" style="4" customWidth="1"/>
    <col min="10757" max="10757" width="9.140625" style="4"/>
    <col min="10758" max="10758" width="12.85546875" style="4" customWidth="1"/>
    <col min="10759" max="11008" width="9.140625" style="4"/>
    <col min="11009" max="11009" width="4.42578125" style="4" customWidth="1"/>
    <col min="11010" max="11010" width="52.85546875" style="4" customWidth="1"/>
    <col min="11011" max="11011" width="6.7109375" style="4" customWidth="1"/>
    <col min="11012" max="11012" width="10.28515625" style="4" customWidth="1"/>
    <col min="11013" max="11013" width="9.140625" style="4"/>
    <col min="11014" max="11014" width="12.85546875" style="4" customWidth="1"/>
    <col min="11015" max="11264" width="9.140625" style="4"/>
    <col min="11265" max="11265" width="4.42578125" style="4" customWidth="1"/>
    <col min="11266" max="11266" width="52.85546875" style="4" customWidth="1"/>
    <col min="11267" max="11267" width="6.7109375" style="4" customWidth="1"/>
    <col min="11268" max="11268" width="10.28515625" style="4" customWidth="1"/>
    <col min="11269" max="11269" width="9.140625" style="4"/>
    <col min="11270" max="11270" width="12.85546875" style="4" customWidth="1"/>
    <col min="11271" max="11520" width="9.140625" style="4"/>
    <col min="11521" max="11521" width="4.42578125" style="4" customWidth="1"/>
    <col min="11522" max="11522" width="52.85546875" style="4" customWidth="1"/>
    <col min="11523" max="11523" width="6.7109375" style="4" customWidth="1"/>
    <col min="11524" max="11524" width="10.28515625" style="4" customWidth="1"/>
    <col min="11525" max="11525" width="9.140625" style="4"/>
    <col min="11526" max="11526" width="12.85546875" style="4" customWidth="1"/>
    <col min="11527" max="11776" width="9.140625" style="4"/>
    <col min="11777" max="11777" width="4.42578125" style="4" customWidth="1"/>
    <col min="11778" max="11778" width="52.85546875" style="4" customWidth="1"/>
    <col min="11779" max="11779" width="6.7109375" style="4" customWidth="1"/>
    <col min="11780" max="11780" width="10.28515625" style="4" customWidth="1"/>
    <col min="11781" max="11781" width="9.140625" style="4"/>
    <col min="11782" max="11782" width="12.85546875" style="4" customWidth="1"/>
    <col min="11783" max="12032" width="9.140625" style="4"/>
    <col min="12033" max="12033" width="4.42578125" style="4" customWidth="1"/>
    <col min="12034" max="12034" width="52.85546875" style="4" customWidth="1"/>
    <col min="12035" max="12035" width="6.7109375" style="4" customWidth="1"/>
    <col min="12036" max="12036" width="10.28515625" style="4" customWidth="1"/>
    <col min="12037" max="12037" width="9.140625" style="4"/>
    <col min="12038" max="12038" width="12.85546875" style="4" customWidth="1"/>
    <col min="12039" max="12288" width="9.140625" style="4"/>
    <col min="12289" max="12289" width="4.42578125" style="4" customWidth="1"/>
    <col min="12290" max="12290" width="52.85546875" style="4" customWidth="1"/>
    <col min="12291" max="12291" width="6.7109375" style="4" customWidth="1"/>
    <col min="12292" max="12292" width="10.28515625" style="4" customWidth="1"/>
    <col min="12293" max="12293" width="9.140625" style="4"/>
    <col min="12294" max="12294" width="12.85546875" style="4" customWidth="1"/>
    <col min="12295" max="12544" width="9.140625" style="4"/>
    <col min="12545" max="12545" width="4.42578125" style="4" customWidth="1"/>
    <col min="12546" max="12546" width="52.85546875" style="4" customWidth="1"/>
    <col min="12547" max="12547" width="6.7109375" style="4" customWidth="1"/>
    <col min="12548" max="12548" width="10.28515625" style="4" customWidth="1"/>
    <col min="12549" max="12549" width="9.140625" style="4"/>
    <col min="12550" max="12550" width="12.85546875" style="4" customWidth="1"/>
    <col min="12551" max="12800" width="9.140625" style="4"/>
    <col min="12801" max="12801" width="4.42578125" style="4" customWidth="1"/>
    <col min="12802" max="12802" width="52.85546875" style="4" customWidth="1"/>
    <col min="12803" max="12803" width="6.7109375" style="4" customWidth="1"/>
    <col min="12804" max="12804" width="10.28515625" style="4" customWidth="1"/>
    <col min="12805" max="12805" width="9.140625" style="4"/>
    <col min="12806" max="12806" width="12.85546875" style="4" customWidth="1"/>
    <col min="12807" max="13056" width="9.140625" style="4"/>
    <col min="13057" max="13057" width="4.42578125" style="4" customWidth="1"/>
    <col min="13058" max="13058" width="52.85546875" style="4" customWidth="1"/>
    <col min="13059" max="13059" width="6.7109375" style="4" customWidth="1"/>
    <col min="13060" max="13060" width="10.28515625" style="4" customWidth="1"/>
    <col min="13061" max="13061" width="9.140625" style="4"/>
    <col min="13062" max="13062" width="12.85546875" style="4" customWidth="1"/>
    <col min="13063" max="13312" width="9.140625" style="4"/>
    <col min="13313" max="13313" width="4.42578125" style="4" customWidth="1"/>
    <col min="13314" max="13314" width="52.85546875" style="4" customWidth="1"/>
    <col min="13315" max="13315" width="6.7109375" style="4" customWidth="1"/>
    <col min="13316" max="13316" width="10.28515625" style="4" customWidth="1"/>
    <col min="13317" max="13317" width="9.140625" style="4"/>
    <col min="13318" max="13318" width="12.85546875" style="4" customWidth="1"/>
    <col min="13319" max="13568" width="9.140625" style="4"/>
    <col min="13569" max="13569" width="4.42578125" style="4" customWidth="1"/>
    <col min="13570" max="13570" width="52.85546875" style="4" customWidth="1"/>
    <col min="13571" max="13571" width="6.7109375" style="4" customWidth="1"/>
    <col min="13572" max="13572" width="10.28515625" style="4" customWidth="1"/>
    <col min="13573" max="13573" width="9.140625" style="4"/>
    <col min="13574" max="13574" width="12.85546875" style="4" customWidth="1"/>
    <col min="13575" max="13824" width="9.140625" style="4"/>
    <col min="13825" max="13825" width="4.42578125" style="4" customWidth="1"/>
    <col min="13826" max="13826" width="52.85546875" style="4" customWidth="1"/>
    <col min="13827" max="13827" width="6.7109375" style="4" customWidth="1"/>
    <col min="13828" max="13828" width="10.28515625" style="4" customWidth="1"/>
    <col min="13829" max="13829" width="9.140625" style="4"/>
    <col min="13830" max="13830" width="12.85546875" style="4" customWidth="1"/>
    <col min="13831" max="14080" width="9.140625" style="4"/>
    <col min="14081" max="14081" width="4.42578125" style="4" customWidth="1"/>
    <col min="14082" max="14082" width="52.85546875" style="4" customWidth="1"/>
    <col min="14083" max="14083" width="6.7109375" style="4" customWidth="1"/>
    <col min="14084" max="14084" width="10.28515625" style="4" customWidth="1"/>
    <col min="14085" max="14085" width="9.140625" style="4"/>
    <col min="14086" max="14086" width="12.85546875" style="4" customWidth="1"/>
    <col min="14087" max="14336" width="9.140625" style="4"/>
    <col min="14337" max="14337" width="4.42578125" style="4" customWidth="1"/>
    <col min="14338" max="14338" width="52.85546875" style="4" customWidth="1"/>
    <col min="14339" max="14339" width="6.7109375" style="4" customWidth="1"/>
    <col min="14340" max="14340" width="10.28515625" style="4" customWidth="1"/>
    <col min="14341" max="14341" width="9.140625" style="4"/>
    <col min="14342" max="14342" width="12.85546875" style="4" customWidth="1"/>
    <col min="14343" max="14592" width="9.140625" style="4"/>
    <col min="14593" max="14593" width="4.42578125" style="4" customWidth="1"/>
    <col min="14594" max="14594" width="52.85546875" style="4" customWidth="1"/>
    <col min="14595" max="14595" width="6.7109375" style="4" customWidth="1"/>
    <col min="14596" max="14596" width="10.28515625" style="4" customWidth="1"/>
    <col min="14597" max="14597" width="9.140625" style="4"/>
    <col min="14598" max="14598" width="12.85546875" style="4" customWidth="1"/>
    <col min="14599" max="14848" width="9.140625" style="4"/>
    <col min="14849" max="14849" width="4.42578125" style="4" customWidth="1"/>
    <col min="14850" max="14850" width="52.85546875" style="4" customWidth="1"/>
    <col min="14851" max="14851" width="6.7109375" style="4" customWidth="1"/>
    <col min="14852" max="14852" width="10.28515625" style="4" customWidth="1"/>
    <col min="14853" max="14853" width="9.140625" style="4"/>
    <col min="14854" max="14854" width="12.85546875" style="4" customWidth="1"/>
    <col min="14855" max="15104" width="9.140625" style="4"/>
    <col min="15105" max="15105" width="4.42578125" style="4" customWidth="1"/>
    <col min="15106" max="15106" width="52.85546875" style="4" customWidth="1"/>
    <col min="15107" max="15107" width="6.7109375" style="4" customWidth="1"/>
    <col min="15108" max="15108" width="10.28515625" style="4" customWidth="1"/>
    <col min="15109" max="15109" width="9.140625" style="4"/>
    <col min="15110" max="15110" width="12.85546875" style="4" customWidth="1"/>
    <col min="15111" max="15360" width="9.140625" style="4"/>
    <col min="15361" max="15361" width="4.42578125" style="4" customWidth="1"/>
    <col min="15362" max="15362" width="52.85546875" style="4" customWidth="1"/>
    <col min="15363" max="15363" width="6.7109375" style="4" customWidth="1"/>
    <col min="15364" max="15364" width="10.28515625" style="4" customWidth="1"/>
    <col min="15365" max="15365" width="9.140625" style="4"/>
    <col min="15366" max="15366" width="12.85546875" style="4" customWidth="1"/>
    <col min="15367" max="15616" width="9.140625" style="4"/>
    <col min="15617" max="15617" width="4.42578125" style="4" customWidth="1"/>
    <col min="15618" max="15618" width="52.85546875" style="4" customWidth="1"/>
    <col min="15619" max="15619" width="6.7109375" style="4" customWidth="1"/>
    <col min="15620" max="15620" width="10.28515625" style="4" customWidth="1"/>
    <col min="15621" max="15621" width="9.140625" style="4"/>
    <col min="15622" max="15622" width="12.85546875" style="4" customWidth="1"/>
    <col min="15623" max="15872" width="9.140625" style="4"/>
    <col min="15873" max="15873" width="4.42578125" style="4" customWidth="1"/>
    <col min="15874" max="15874" width="52.85546875" style="4" customWidth="1"/>
    <col min="15875" max="15875" width="6.7109375" style="4" customWidth="1"/>
    <col min="15876" max="15876" width="10.28515625" style="4" customWidth="1"/>
    <col min="15877" max="15877" width="9.140625" style="4"/>
    <col min="15878" max="15878" width="12.85546875" style="4" customWidth="1"/>
    <col min="15879" max="16128" width="9.140625" style="4"/>
    <col min="16129" max="16129" width="4.42578125" style="4" customWidth="1"/>
    <col min="16130" max="16130" width="52.85546875" style="4" customWidth="1"/>
    <col min="16131" max="16131" width="6.7109375" style="4" customWidth="1"/>
    <col min="16132" max="16132" width="10.28515625" style="4" customWidth="1"/>
    <col min="16133" max="16133" width="9.140625" style="4"/>
    <col min="16134" max="16134" width="12.85546875" style="4" customWidth="1"/>
    <col min="16135" max="16384" width="9.140625" style="4"/>
  </cols>
  <sheetData>
    <row r="1" spans="1:11" s="2" customFormat="1" x14ac:dyDescent="0.25"/>
    <row r="2" spans="1:11" s="43" customFormat="1" ht="18" x14ac:dyDescent="0.25">
      <c r="A2" s="430" t="s">
        <v>7</v>
      </c>
      <c r="B2" s="430"/>
      <c r="C2" s="430"/>
      <c r="D2" s="430"/>
      <c r="E2" s="430"/>
      <c r="F2" s="430"/>
      <c r="I2" s="257"/>
      <c r="J2" s="257"/>
      <c r="K2" s="257"/>
    </row>
    <row r="3" spans="1:11" s="43" customFormat="1" x14ac:dyDescent="0.25">
      <c r="A3" s="44"/>
      <c r="B3" s="44"/>
      <c r="C3" s="44"/>
      <c r="I3" s="257"/>
      <c r="J3" s="257"/>
      <c r="K3" s="257"/>
    </row>
    <row r="4" spans="1:11" s="2" customFormat="1" x14ac:dyDescent="0.25">
      <c r="A4" s="446" t="s">
        <v>22</v>
      </c>
      <c r="B4" s="446"/>
      <c r="C4" s="446"/>
      <c r="D4" s="446"/>
      <c r="E4" s="446"/>
      <c r="F4" s="446"/>
      <c r="I4" s="51"/>
      <c r="J4" s="51"/>
      <c r="K4" s="258"/>
    </row>
    <row r="5" spans="1:11" s="2" customFormat="1" x14ac:dyDescent="0.25">
      <c r="A5" s="43"/>
      <c r="B5" s="43"/>
      <c r="C5" s="43"/>
      <c r="D5" s="43"/>
      <c r="E5" s="43"/>
      <c r="F5" s="43"/>
      <c r="I5" s="258"/>
      <c r="J5" s="258"/>
      <c r="K5" s="258"/>
    </row>
    <row r="6" spans="1:11" s="35" customFormat="1" x14ac:dyDescent="0.25">
      <c r="A6" s="43" t="s">
        <v>31</v>
      </c>
      <c r="B6" s="43"/>
      <c r="C6" s="43"/>
      <c r="D6" s="43"/>
      <c r="E6" s="43"/>
      <c r="F6" s="43"/>
      <c r="I6" s="255"/>
      <c r="J6" s="255"/>
      <c r="K6" s="255"/>
    </row>
    <row r="7" spans="1:11" ht="18.75" thickBot="1" x14ac:dyDescent="0.3">
      <c r="A7" s="1"/>
      <c r="E7" s="3"/>
      <c r="I7" s="51"/>
      <c r="J7" s="51"/>
      <c r="K7" s="51"/>
    </row>
    <row r="8" spans="1:11" s="9" customFormat="1" ht="59.25" customHeight="1" thickBot="1" x14ac:dyDescent="0.3">
      <c r="A8" s="99" t="s">
        <v>0</v>
      </c>
      <c r="B8" s="100" t="s">
        <v>1</v>
      </c>
      <c r="C8" s="100" t="s">
        <v>2</v>
      </c>
      <c r="D8" s="101" t="s">
        <v>3</v>
      </c>
      <c r="E8" s="101" t="s">
        <v>250</v>
      </c>
      <c r="F8" s="102" t="s">
        <v>4</v>
      </c>
    </row>
    <row r="9" spans="1:11" ht="16.5" thickBot="1" x14ac:dyDescent="0.3">
      <c r="A9" s="10">
        <v>1</v>
      </c>
      <c r="B9" s="11">
        <v>2</v>
      </c>
      <c r="C9" s="11">
        <v>3</v>
      </c>
      <c r="D9" s="11">
        <v>4</v>
      </c>
      <c r="E9" s="12">
        <v>5</v>
      </c>
      <c r="F9" s="13">
        <v>6</v>
      </c>
    </row>
    <row r="10" spans="1:11" x14ac:dyDescent="0.25">
      <c r="A10" s="103"/>
      <c r="B10" s="104"/>
      <c r="C10" s="105"/>
      <c r="D10" s="104"/>
      <c r="E10" s="17"/>
      <c r="F10" s="18"/>
    </row>
    <row r="11" spans="1:11" ht="47.25" x14ac:dyDescent="0.2">
      <c r="A11" s="106">
        <v>1</v>
      </c>
      <c r="B11" s="107" t="s">
        <v>32</v>
      </c>
      <c r="C11" s="108" t="s">
        <v>11</v>
      </c>
      <c r="D11" s="206">
        <v>1800</v>
      </c>
      <c r="E11" s="207"/>
      <c r="F11" s="40"/>
    </row>
    <row r="12" spans="1:11" x14ac:dyDescent="0.25">
      <c r="A12" s="109"/>
      <c r="B12" s="110"/>
      <c r="C12" s="111"/>
      <c r="D12" s="111"/>
      <c r="E12" s="22"/>
      <c r="F12" s="23"/>
    </row>
    <row r="13" spans="1:11" x14ac:dyDescent="0.25">
      <c r="A13" s="24"/>
      <c r="B13" s="25" t="s">
        <v>6</v>
      </c>
      <c r="C13" s="26"/>
      <c r="D13" s="27"/>
      <c r="E13" s="22"/>
      <c r="F13" s="23"/>
    </row>
    <row r="14" spans="1:11" ht="16.5" thickBot="1" x14ac:dyDescent="0.3">
      <c r="A14" s="28"/>
      <c r="B14" s="29"/>
      <c r="C14" s="30"/>
      <c r="D14" s="31"/>
      <c r="E14" s="32"/>
      <c r="F14" s="33"/>
    </row>
    <row r="16" spans="1:11" x14ac:dyDescent="0.25">
      <c r="B16" s="434" t="s">
        <v>247</v>
      </c>
      <c r="C16" s="435"/>
      <c r="D16" s="435"/>
      <c r="E16" s="435"/>
      <c r="F16" s="435"/>
    </row>
    <row r="18" spans="2:6" x14ac:dyDescent="0.25">
      <c r="F18" s="83"/>
    </row>
    <row r="19" spans="2:6" x14ac:dyDescent="0.25">
      <c r="B19" s="35"/>
      <c r="C19" s="36"/>
      <c r="D19" s="37"/>
    </row>
  </sheetData>
  <mergeCells count="3">
    <mergeCell ref="A2:F2"/>
    <mergeCell ref="A4:F4"/>
    <mergeCell ref="B16:F16"/>
  </mergeCells>
  <pageMargins left="0.70866141732283472" right="0.70866141732283472" top="0.74803149606299213" bottom="0.74803149606299213" header="0.31496062992125984" footer="0.31496062992125984"/>
  <pageSetup paperSize="9" firstPageNumber="14" orientation="portrait" useFirstPageNumber="1" r:id="rId1"/>
  <headerFooter>
    <oddFooter>&amp;LПроцедура ТТ001391
Раздел Б&amp;Rстр.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workbookViewId="0">
      <selection sqref="A1:F35"/>
    </sheetView>
  </sheetViews>
  <sheetFormatPr defaultRowHeight="15.75" x14ac:dyDescent="0.25"/>
  <cols>
    <col min="1" max="1" width="4.42578125" style="34" customWidth="1"/>
    <col min="2" max="2" width="39.7109375" style="2" customWidth="1"/>
    <col min="3" max="3" width="6.7109375" style="2" customWidth="1"/>
    <col min="4" max="4" width="12" style="2" customWidth="1"/>
    <col min="5" max="5" width="9.140625" style="38"/>
    <col min="6" max="6" width="12.85546875" style="2" customWidth="1"/>
    <col min="7" max="7" width="18.140625" style="4" customWidth="1"/>
    <col min="8" max="8" width="12.140625" style="4" customWidth="1"/>
    <col min="9" max="9" width="9.140625" style="4"/>
    <col min="10" max="10" width="33" style="4" customWidth="1"/>
    <col min="11" max="13" width="9.140625" style="4"/>
    <col min="14" max="14" width="12.140625" style="4" customWidth="1"/>
    <col min="15" max="15" width="10" style="4" bestFit="1" customWidth="1"/>
    <col min="16" max="256" width="9.140625" style="4"/>
    <col min="257" max="257" width="4.42578125" style="4" customWidth="1"/>
    <col min="258" max="258" width="52.85546875" style="4" customWidth="1"/>
    <col min="259" max="259" width="6.7109375" style="4" customWidth="1"/>
    <col min="260" max="260" width="10.28515625" style="4" customWidth="1"/>
    <col min="261" max="261" width="9.140625" style="4"/>
    <col min="262" max="262" width="12.85546875" style="4" customWidth="1"/>
    <col min="263" max="512" width="9.140625" style="4"/>
    <col min="513" max="513" width="4.42578125" style="4" customWidth="1"/>
    <col min="514" max="514" width="52.85546875" style="4" customWidth="1"/>
    <col min="515" max="515" width="6.7109375" style="4" customWidth="1"/>
    <col min="516" max="516" width="10.28515625" style="4" customWidth="1"/>
    <col min="517" max="517" width="9.140625" style="4"/>
    <col min="518" max="518" width="12.85546875" style="4" customWidth="1"/>
    <col min="519" max="768" width="9.140625" style="4"/>
    <col min="769" max="769" width="4.42578125" style="4" customWidth="1"/>
    <col min="770" max="770" width="52.85546875" style="4" customWidth="1"/>
    <col min="771" max="771" width="6.7109375" style="4" customWidth="1"/>
    <col min="772" max="772" width="10.28515625" style="4" customWidth="1"/>
    <col min="773" max="773" width="9.140625" style="4"/>
    <col min="774" max="774" width="12.85546875" style="4" customWidth="1"/>
    <col min="775" max="1024" width="9.140625" style="4"/>
    <col min="1025" max="1025" width="4.42578125" style="4" customWidth="1"/>
    <col min="1026" max="1026" width="52.85546875" style="4" customWidth="1"/>
    <col min="1027" max="1027" width="6.7109375" style="4" customWidth="1"/>
    <col min="1028" max="1028" width="10.28515625" style="4" customWidth="1"/>
    <col min="1029" max="1029" width="9.140625" style="4"/>
    <col min="1030" max="1030" width="12.85546875" style="4" customWidth="1"/>
    <col min="1031" max="1280" width="9.140625" style="4"/>
    <col min="1281" max="1281" width="4.42578125" style="4" customWidth="1"/>
    <col min="1282" max="1282" width="52.85546875" style="4" customWidth="1"/>
    <col min="1283" max="1283" width="6.7109375" style="4" customWidth="1"/>
    <col min="1284" max="1284" width="10.28515625" style="4" customWidth="1"/>
    <col min="1285" max="1285" width="9.140625" style="4"/>
    <col min="1286" max="1286" width="12.85546875" style="4" customWidth="1"/>
    <col min="1287" max="1536" width="9.140625" style="4"/>
    <col min="1537" max="1537" width="4.42578125" style="4" customWidth="1"/>
    <col min="1538" max="1538" width="52.85546875" style="4" customWidth="1"/>
    <col min="1539" max="1539" width="6.7109375" style="4" customWidth="1"/>
    <col min="1540" max="1540" width="10.28515625" style="4" customWidth="1"/>
    <col min="1541" max="1541" width="9.140625" style="4"/>
    <col min="1542" max="1542" width="12.85546875" style="4" customWidth="1"/>
    <col min="1543" max="1792" width="9.140625" style="4"/>
    <col min="1793" max="1793" width="4.42578125" style="4" customWidth="1"/>
    <col min="1794" max="1794" width="52.85546875" style="4" customWidth="1"/>
    <col min="1795" max="1795" width="6.7109375" style="4" customWidth="1"/>
    <col min="1796" max="1796" width="10.28515625" style="4" customWidth="1"/>
    <col min="1797" max="1797" width="9.140625" style="4"/>
    <col min="1798" max="1798" width="12.85546875" style="4" customWidth="1"/>
    <col min="1799" max="2048" width="9.140625" style="4"/>
    <col min="2049" max="2049" width="4.42578125" style="4" customWidth="1"/>
    <col min="2050" max="2050" width="52.85546875" style="4" customWidth="1"/>
    <col min="2051" max="2051" width="6.7109375" style="4" customWidth="1"/>
    <col min="2052" max="2052" width="10.28515625" style="4" customWidth="1"/>
    <col min="2053" max="2053" width="9.140625" style="4"/>
    <col min="2054" max="2054" width="12.85546875" style="4" customWidth="1"/>
    <col min="2055" max="2304" width="9.140625" style="4"/>
    <col min="2305" max="2305" width="4.42578125" style="4" customWidth="1"/>
    <col min="2306" max="2306" width="52.85546875" style="4" customWidth="1"/>
    <col min="2307" max="2307" width="6.7109375" style="4" customWidth="1"/>
    <col min="2308" max="2308" width="10.28515625" style="4" customWidth="1"/>
    <col min="2309" max="2309" width="9.140625" style="4"/>
    <col min="2310" max="2310" width="12.85546875" style="4" customWidth="1"/>
    <col min="2311" max="2560" width="9.140625" style="4"/>
    <col min="2561" max="2561" width="4.42578125" style="4" customWidth="1"/>
    <col min="2562" max="2562" width="52.85546875" style="4" customWidth="1"/>
    <col min="2563" max="2563" width="6.7109375" style="4" customWidth="1"/>
    <col min="2564" max="2564" width="10.28515625" style="4" customWidth="1"/>
    <col min="2565" max="2565" width="9.140625" style="4"/>
    <col min="2566" max="2566" width="12.85546875" style="4" customWidth="1"/>
    <col min="2567" max="2816" width="9.140625" style="4"/>
    <col min="2817" max="2817" width="4.42578125" style="4" customWidth="1"/>
    <col min="2818" max="2818" width="52.85546875" style="4" customWidth="1"/>
    <col min="2819" max="2819" width="6.7109375" style="4" customWidth="1"/>
    <col min="2820" max="2820" width="10.28515625" style="4" customWidth="1"/>
    <col min="2821" max="2821" width="9.140625" style="4"/>
    <col min="2822" max="2822" width="12.85546875" style="4" customWidth="1"/>
    <col min="2823" max="3072" width="9.140625" style="4"/>
    <col min="3073" max="3073" width="4.42578125" style="4" customWidth="1"/>
    <col min="3074" max="3074" width="52.85546875" style="4" customWidth="1"/>
    <col min="3075" max="3075" width="6.7109375" style="4" customWidth="1"/>
    <col min="3076" max="3076" width="10.28515625" style="4" customWidth="1"/>
    <col min="3077" max="3077" width="9.140625" style="4"/>
    <col min="3078" max="3078" width="12.85546875" style="4" customWidth="1"/>
    <col min="3079" max="3328" width="9.140625" style="4"/>
    <col min="3329" max="3329" width="4.42578125" style="4" customWidth="1"/>
    <col min="3330" max="3330" width="52.85546875" style="4" customWidth="1"/>
    <col min="3331" max="3331" width="6.7109375" style="4" customWidth="1"/>
    <col min="3332" max="3332" width="10.28515625" style="4" customWidth="1"/>
    <col min="3333" max="3333" width="9.140625" style="4"/>
    <col min="3334" max="3334" width="12.85546875" style="4" customWidth="1"/>
    <col min="3335" max="3584" width="9.140625" style="4"/>
    <col min="3585" max="3585" width="4.42578125" style="4" customWidth="1"/>
    <col min="3586" max="3586" width="52.85546875" style="4" customWidth="1"/>
    <col min="3587" max="3587" width="6.7109375" style="4" customWidth="1"/>
    <col min="3588" max="3588" width="10.28515625" style="4" customWidth="1"/>
    <col min="3589" max="3589" width="9.140625" style="4"/>
    <col min="3590" max="3590" width="12.85546875" style="4" customWidth="1"/>
    <col min="3591" max="3840" width="9.140625" style="4"/>
    <col min="3841" max="3841" width="4.42578125" style="4" customWidth="1"/>
    <col min="3842" max="3842" width="52.85546875" style="4" customWidth="1"/>
    <col min="3843" max="3843" width="6.7109375" style="4" customWidth="1"/>
    <col min="3844" max="3844" width="10.28515625" style="4" customWidth="1"/>
    <col min="3845" max="3845" width="9.140625" style="4"/>
    <col min="3846" max="3846" width="12.85546875" style="4" customWidth="1"/>
    <col min="3847" max="4096" width="9.140625" style="4"/>
    <col min="4097" max="4097" width="4.42578125" style="4" customWidth="1"/>
    <col min="4098" max="4098" width="52.85546875" style="4" customWidth="1"/>
    <col min="4099" max="4099" width="6.7109375" style="4" customWidth="1"/>
    <col min="4100" max="4100" width="10.28515625" style="4" customWidth="1"/>
    <col min="4101" max="4101" width="9.140625" style="4"/>
    <col min="4102" max="4102" width="12.85546875" style="4" customWidth="1"/>
    <col min="4103" max="4352" width="9.140625" style="4"/>
    <col min="4353" max="4353" width="4.42578125" style="4" customWidth="1"/>
    <col min="4354" max="4354" width="52.85546875" style="4" customWidth="1"/>
    <col min="4355" max="4355" width="6.7109375" style="4" customWidth="1"/>
    <col min="4356" max="4356" width="10.28515625" style="4" customWidth="1"/>
    <col min="4357" max="4357" width="9.140625" style="4"/>
    <col min="4358" max="4358" width="12.85546875" style="4" customWidth="1"/>
    <col min="4359" max="4608" width="9.140625" style="4"/>
    <col min="4609" max="4609" width="4.42578125" style="4" customWidth="1"/>
    <col min="4610" max="4610" width="52.85546875" style="4" customWidth="1"/>
    <col min="4611" max="4611" width="6.7109375" style="4" customWidth="1"/>
    <col min="4612" max="4612" width="10.28515625" style="4" customWidth="1"/>
    <col min="4613" max="4613" width="9.140625" style="4"/>
    <col min="4614" max="4614" width="12.85546875" style="4" customWidth="1"/>
    <col min="4615" max="4864" width="9.140625" style="4"/>
    <col min="4865" max="4865" width="4.42578125" style="4" customWidth="1"/>
    <col min="4866" max="4866" width="52.85546875" style="4" customWidth="1"/>
    <col min="4867" max="4867" width="6.7109375" style="4" customWidth="1"/>
    <col min="4868" max="4868" width="10.28515625" style="4" customWidth="1"/>
    <col min="4869" max="4869" width="9.140625" style="4"/>
    <col min="4870" max="4870" width="12.85546875" style="4" customWidth="1"/>
    <col min="4871" max="5120" width="9.140625" style="4"/>
    <col min="5121" max="5121" width="4.42578125" style="4" customWidth="1"/>
    <col min="5122" max="5122" width="52.85546875" style="4" customWidth="1"/>
    <col min="5123" max="5123" width="6.7109375" style="4" customWidth="1"/>
    <col min="5124" max="5124" width="10.28515625" style="4" customWidth="1"/>
    <col min="5125" max="5125" width="9.140625" style="4"/>
    <col min="5126" max="5126" width="12.85546875" style="4" customWidth="1"/>
    <col min="5127" max="5376" width="9.140625" style="4"/>
    <col min="5377" max="5377" width="4.42578125" style="4" customWidth="1"/>
    <col min="5378" max="5378" width="52.85546875" style="4" customWidth="1"/>
    <col min="5379" max="5379" width="6.7109375" style="4" customWidth="1"/>
    <col min="5380" max="5380" width="10.28515625" style="4" customWidth="1"/>
    <col min="5381" max="5381" width="9.140625" style="4"/>
    <col min="5382" max="5382" width="12.85546875" style="4" customWidth="1"/>
    <col min="5383" max="5632" width="9.140625" style="4"/>
    <col min="5633" max="5633" width="4.42578125" style="4" customWidth="1"/>
    <col min="5634" max="5634" width="52.85546875" style="4" customWidth="1"/>
    <col min="5635" max="5635" width="6.7109375" style="4" customWidth="1"/>
    <col min="5636" max="5636" width="10.28515625" style="4" customWidth="1"/>
    <col min="5637" max="5637" width="9.140625" style="4"/>
    <col min="5638" max="5638" width="12.85546875" style="4" customWidth="1"/>
    <col min="5639" max="5888" width="9.140625" style="4"/>
    <col min="5889" max="5889" width="4.42578125" style="4" customWidth="1"/>
    <col min="5890" max="5890" width="52.85546875" style="4" customWidth="1"/>
    <col min="5891" max="5891" width="6.7109375" style="4" customWidth="1"/>
    <col min="5892" max="5892" width="10.28515625" style="4" customWidth="1"/>
    <col min="5893" max="5893" width="9.140625" style="4"/>
    <col min="5894" max="5894" width="12.85546875" style="4" customWidth="1"/>
    <col min="5895" max="6144" width="9.140625" style="4"/>
    <col min="6145" max="6145" width="4.42578125" style="4" customWidth="1"/>
    <col min="6146" max="6146" width="52.85546875" style="4" customWidth="1"/>
    <col min="6147" max="6147" width="6.7109375" style="4" customWidth="1"/>
    <col min="6148" max="6148" width="10.28515625" style="4" customWidth="1"/>
    <col min="6149" max="6149" width="9.140625" style="4"/>
    <col min="6150" max="6150" width="12.85546875" style="4" customWidth="1"/>
    <col min="6151" max="6400" width="9.140625" style="4"/>
    <col min="6401" max="6401" width="4.42578125" style="4" customWidth="1"/>
    <col min="6402" max="6402" width="52.85546875" style="4" customWidth="1"/>
    <col min="6403" max="6403" width="6.7109375" style="4" customWidth="1"/>
    <col min="6404" max="6404" width="10.28515625" style="4" customWidth="1"/>
    <col min="6405" max="6405" width="9.140625" style="4"/>
    <col min="6406" max="6406" width="12.85546875" style="4" customWidth="1"/>
    <col min="6407" max="6656" width="9.140625" style="4"/>
    <col min="6657" max="6657" width="4.42578125" style="4" customWidth="1"/>
    <col min="6658" max="6658" width="52.85546875" style="4" customWidth="1"/>
    <col min="6659" max="6659" width="6.7109375" style="4" customWidth="1"/>
    <col min="6660" max="6660" width="10.28515625" style="4" customWidth="1"/>
    <col min="6661" max="6661" width="9.140625" style="4"/>
    <col min="6662" max="6662" width="12.85546875" style="4" customWidth="1"/>
    <col min="6663" max="6912" width="9.140625" style="4"/>
    <col min="6913" max="6913" width="4.42578125" style="4" customWidth="1"/>
    <col min="6914" max="6914" width="52.85546875" style="4" customWidth="1"/>
    <col min="6915" max="6915" width="6.7109375" style="4" customWidth="1"/>
    <col min="6916" max="6916" width="10.28515625" style="4" customWidth="1"/>
    <col min="6917" max="6917" width="9.140625" style="4"/>
    <col min="6918" max="6918" width="12.85546875" style="4" customWidth="1"/>
    <col min="6919" max="7168" width="9.140625" style="4"/>
    <col min="7169" max="7169" width="4.42578125" style="4" customWidth="1"/>
    <col min="7170" max="7170" width="52.85546875" style="4" customWidth="1"/>
    <col min="7171" max="7171" width="6.7109375" style="4" customWidth="1"/>
    <col min="7172" max="7172" width="10.28515625" style="4" customWidth="1"/>
    <col min="7173" max="7173" width="9.140625" style="4"/>
    <col min="7174" max="7174" width="12.85546875" style="4" customWidth="1"/>
    <col min="7175" max="7424" width="9.140625" style="4"/>
    <col min="7425" max="7425" width="4.42578125" style="4" customWidth="1"/>
    <col min="7426" max="7426" width="52.85546875" style="4" customWidth="1"/>
    <col min="7427" max="7427" width="6.7109375" style="4" customWidth="1"/>
    <col min="7428" max="7428" width="10.28515625" style="4" customWidth="1"/>
    <col min="7429" max="7429" width="9.140625" style="4"/>
    <col min="7430" max="7430" width="12.85546875" style="4" customWidth="1"/>
    <col min="7431" max="7680" width="9.140625" style="4"/>
    <col min="7681" max="7681" width="4.42578125" style="4" customWidth="1"/>
    <col min="7682" max="7682" width="52.85546875" style="4" customWidth="1"/>
    <col min="7683" max="7683" width="6.7109375" style="4" customWidth="1"/>
    <col min="7684" max="7684" width="10.28515625" style="4" customWidth="1"/>
    <col min="7685" max="7685" width="9.140625" style="4"/>
    <col min="7686" max="7686" width="12.85546875" style="4" customWidth="1"/>
    <col min="7687" max="7936" width="9.140625" style="4"/>
    <col min="7937" max="7937" width="4.42578125" style="4" customWidth="1"/>
    <col min="7938" max="7938" width="52.85546875" style="4" customWidth="1"/>
    <col min="7939" max="7939" width="6.7109375" style="4" customWidth="1"/>
    <col min="7940" max="7940" width="10.28515625" style="4" customWidth="1"/>
    <col min="7941" max="7941" width="9.140625" style="4"/>
    <col min="7942" max="7942" width="12.85546875" style="4" customWidth="1"/>
    <col min="7943" max="8192" width="9.140625" style="4"/>
    <col min="8193" max="8193" width="4.42578125" style="4" customWidth="1"/>
    <col min="8194" max="8194" width="52.85546875" style="4" customWidth="1"/>
    <col min="8195" max="8195" width="6.7109375" style="4" customWidth="1"/>
    <col min="8196" max="8196" width="10.28515625" style="4" customWidth="1"/>
    <col min="8197" max="8197" width="9.140625" style="4"/>
    <col min="8198" max="8198" width="12.85546875" style="4" customWidth="1"/>
    <col min="8199" max="8448" width="9.140625" style="4"/>
    <col min="8449" max="8449" width="4.42578125" style="4" customWidth="1"/>
    <col min="8450" max="8450" width="52.85546875" style="4" customWidth="1"/>
    <col min="8451" max="8451" width="6.7109375" style="4" customWidth="1"/>
    <col min="8452" max="8452" width="10.28515625" style="4" customWidth="1"/>
    <col min="8453" max="8453" width="9.140625" style="4"/>
    <col min="8454" max="8454" width="12.85546875" style="4" customWidth="1"/>
    <col min="8455" max="8704" width="9.140625" style="4"/>
    <col min="8705" max="8705" width="4.42578125" style="4" customWidth="1"/>
    <col min="8706" max="8706" width="52.85546875" style="4" customWidth="1"/>
    <col min="8707" max="8707" width="6.7109375" style="4" customWidth="1"/>
    <col min="8708" max="8708" width="10.28515625" style="4" customWidth="1"/>
    <col min="8709" max="8709" width="9.140625" style="4"/>
    <col min="8710" max="8710" width="12.85546875" style="4" customWidth="1"/>
    <col min="8711" max="8960" width="9.140625" style="4"/>
    <col min="8961" max="8961" width="4.42578125" style="4" customWidth="1"/>
    <col min="8962" max="8962" width="52.85546875" style="4" customWidth="1"/>
    <col min="8963" max="8963" width="6.7109375" style="4" customWidth="1"/>
    <col min="8964" max="8964" width="10.28515625" style="4" customWidth="1"/>
    <col min="8965" max="8965" width="9.140625" style="4"/>
    <col min="8966" max="8966" width="12.85546875" style="4" customWidth="1"/>
    <col min="8967" max="9216" width="9.140625" style="4"/>
    <col min="9217" max="9217" width="4.42578125" style="4" customWidth="1"/>
    <col min="9218" max="9218" width="52.85546875" style="4" customWidth="1"/>
    <col min="9219" max="9219" width="6.7109375" style="4" customWidth="1"/>
    <col min="9220" max="9220" width="10.28515625" style="4" customWidth="1"/>
    <col min="9221" max="9221" width="9.140625" style="4"/>
    <col min="9222" max="9222" width="12.85546875" style="4" customWidth="1"/>
    <col min="9223" max="9472" width="9.140625" style="4"/>
    <col min="9473" max="9473" width="4.42578125" style="4" customWidth="1"/>
    <col min="9474" max="9474" width="52.85546875" style="4" customWidth="1"/>
    <col min="9475" max="9475" width="6.7109375" style="4" customWidth="1"/>
    <col min="9476" max="9476" width="10.28515625" style="4" customWidth="1"/>
    <col min="9477" max="9477" width="9.140625" style="4"/>
    <col min="9478" max="9478" width="12.85546875" style="4" customWidth="1"/>
    <col min="9479" max="9728" width="9.140625" style="4"/>
    <col min="9729" max="9729" width="4.42578125" style="4" customWidth="1"/>
    <col min="9730" max="9730" width="52.85546875" style="4" customWidth="1"/>
    <col min="9731" max="9731" width="6.7109375" style="4" customWidth="1"/>
    <col min="9732" max="9732" width="10.28515625" style="4" customWidth="1"/>
    <col min="9733" max="9733" width="9.140625" style="4"/>
    <col min="9734" max="9734" width="12.85546875" style="4" customWidth="1"/>
    <col min="9735" max="9984" width="9.140625" style="4"/>
    <col min="9985" max="9985" width="4.42578125" style="4" customWidth="1"/>
    <col min="9986" max="9986" width="52.85546875" style="4" customWidth="1"/>
    <col min="9987" max="9987" width="6.7109375" style="4" customWidth="1"/>
    <col min="9988" max="9988" width="10.28515625" style="4" customWidth="1"/>
    <col min="9989" max="9989" width="9.140625" style="4"/>
    <col min="9990" max="9990" width="12.85546875" style="4" customWidth="1"/>
    <col min="9991" max="10240" width="9.140625" style="4"/>
    <col min="10241" max="10241" width="4.42578125" style="4" customWidth="1"/>
    <col min="10242" max="10242" width="52.85546875" style="4" customWidth="1"/>
    <col min="10243" max="10243" width="6.7109375" style="4" customWidth="1"/>
    <col min="10244" max="10244" width="10.28515625" style="4" customWidth="1"/>
    <col min="10245" max="10245" width="9.140625" style="4"/>
    <col min="10246" max="10246" width="12.85546875" style="4" customWidth="1"/>
    <col min="10247" max="10496" width="9.140625" style="4"/>
    <col min="10497" max="10497" width="4.42578125" style="4" customWidth="1"/>
    <col min="10498" max="10498" width="52.85546875" style="4" customWidth="1"/>
    <col min="10499" max="10499" width="6.7109375" style="4" customWidth="1"/>
    <col min="10500" max="10500" width="10.28515625" style="4" customWidth="1"/>
    <col min="10501" max="10501" width="9.140625" style="4"/>
    <col min="10502" max="10502" width="12.85546875" style="4" customWidth="1"/>
    <col min="10503" max="10752" width="9.140625" style="4"/>
    <col min="10753" max="10753" width="4.42578125" style="4" customWidth="1"/>
    <col min="10754" max="10754" width="52.85546875" style="4" customWidth="1"/>
    <col min="10755" max="10755" width="6.7109375" style="4" customWidth="1"/>
    <col min="10756" max="10756" width="10.28515625" style="4" customWidth="1"/>
    <col min="10757" max="10757" width="9.140625" style="4"/>
    <col min="10758" max="10758" width="12.85546875" style="4" customWidth="1"/>
    <col min="10759" max="11008" width="9.140625" style="4"/>
    <col min="11009" max="11009" width="4.42578125" style="4" customWidth="1"/>
    <col min="11010" max="11010" width="52.85546875" style="4" customWidth="1"/>
    <col min="11011" max="11011" width="6.7109375" style="4" customWidth="1"/>
    <col min="11012" max="11012" width="10.28515625" style="4" customWidth="1"/>
    <col min="11013" max="11013" width="9.140625" style="4"/>
    <col min="11014" max="11014" width="12.85546875" style="4" customWidth="1"/>
    <col min="11015" max="11264" width="9.140625" style="4"/>
    <col min="11265" max="11265" width="4.42578125" style="4" customWidth="1"/>
    <col min="11266" max="11266" width="52.85546875" style="4" customWidth="1"/>
    <col min="11267" max="11267" width="6.7109375" style="4" customWidth="1"/>
    <col min="11268" max="11268" width="10.28515625" style="4" customWidth="1"/>
    <col min="11269" max="11269" width="9.140625" style="4"/>
    <col min="11270" max="11270" width="12.85546875" style="4" customWidth="1"/>
    <col min="11271" max="11520" width="9.140625" style="4"/>
    <col min="11521" max="11521" width="4.42578125" style="4" customWidth="1"/>
    <col min="11522" max="11522" width="52.85546875" style="4" customWidth="1"/>
    <col min="11523" max="11523" width="6.7109375" style="4" customWidth="1"/>
    <col min="11524" max="11524" width="10.28515625" style="4" customWidth="1"/>
    <col min="11525" max="11525" width="9.140625" style="4"/>
    <col min="11526" max="11526" width="12.85546875" style="4" customWidth="1"/>
    <col min="11527" max="11776" width="9.140625" style="4"/>
    <col min="11777" max="11777" width="4.42578125" style="4" customWidth="1"/>
    <col min="11778" max="11778" width="52.85546875" style="4" customWidth="1"/>
    <col min="11779" max="11779" width="6.7109375" style="4" customWidth="1"/>
    <col min="11780" max="11780" width="10.28515625" style="4" customWidth="1"/>
    <col min="11781" max="11781" width="9.140625" style="4"/>
    <col min="11782" max="11782" width="12.85546875" style="4" customWidth="1"/>
    <col min="11783" max="12032" width="9.140625" style="4"/>
    <col min="12033" max="12033" width="4.42578125" style="4" customWidth="1"/>
    <col min="12034" max="12034" width="52.85546875" style="4" customWidth="1"/>
    <col min="12035" max="12035" width="6.7109375" style="4" customWidth="1"/>
    <col min="12036" max="12036" width="10.28515625" style="4" customWidth="1"/>
    <col min="12037" max="12037" width="9.140625" style="4"/>
    <col min="12038" max="12038" width="12.85546875" style="4" customWidth="1"/>
    <col min="12039" max="12288" width="9.140625" style="4"/>
    <col min="12289" max="12289" width="4.42578125" style="4" customWidth="1"/>
    <col min="12290" max="12290" width="52.85546875" style="4" customWidth="1"/>
    <col min="12291" max="12291" width="6.7109375" style="4" customWidth="1"/>
    <col min="12292" max="12292" width="10.28515625" style="4" customWidth="1"/>
    <col min="12293" max="12293" width="9.140625" style="4"/>
    <col min="12294" max="12294" width="12.85546875" style="4" customWidth="1"/>
    <col min="12295" max="12544" width="9.140625" style="4"/>
    <col min="12545" max="12545" width="4.42578125" style="4" customWidth="1"/>
    <col min="12546" max="12546" width="52.85546875" style="4" customWidth="1"/>
    <col min="12547" max="12547" width="6.7109375" style="4" customWidth="1"/>
    <col min="12548" max="12548" width="10.28515625" style="4" customWidth="1"/>
    <col min="12549" max="12549" width="9.140625" style="4"/>
    <col min="12550" max="12550" width="12.85546875" style="4" customWidth="1"/>
    <col min="12551" max="12800" width="9.140625" style="4"/>
    <col min="12801" max="12801" width="4.42578125" style="4" customWidth="1"/>
    <col min="12802" max="12802" width="52.85546875" style="4" customWidth="1"/>
    <col min="12803" max="12803" width="6.7109375" style="4" customWidth="1"/>
    <col min="12804" max="12804" width="10.28515625" style="4" customWidth="1"/>
    <col min="12805" max="12805" width="9.140625" style="4"/>
    <col min="12806" max="12806" width="12.85546875" style="4" customWidth="1"/>
    <col min="12807" max="13056" width="9.140625" style="4"/>
    <col min="13057" max="13057" width="4.42578125" style="4" customWidth="1"/>
    <col min="13058" max="13058" width="52.85546875" style="4" customWidth="1"/>
    <col min="13059" max="13059" width="6.7109375" style="4" customWidth="1"/>
    <col min="13060" max="13060" width="10.28515625" style="4" customWidth="1"/>
    <col min="13061" max="13061" width="9.140625" style="4"/>
    <col min="13062" max="13062" width="12.85546875" style="4" customWidth="1"/>
    <col min="13063" max="13312" width="9.140625" style="4"/>
    <col min="13313" max="13313" width="4.42578125" style="4" customWidth="1"/>
    <col min="13314" max="13314" width="52.85546875" style="4" customWidth="1"/>
    <col min="13315" max="13315" width="6.7109375" style="4" customWidth="1"/>
    <col min="13316" max="13316" width="10.28515625" style="4" customWidth="1"/>
    <col min="13317" max="13317" width="9.140625" style="4"/>
    <col min="13318" max="13318" width="12.85546875" style="4" customWidth="1"/>
    <col min="13319" max="13568" width="9.140625" style="4"/>
    <col min="13569" max="13569" width="4.42578125" style="4" customWidth="1"/>
    <col min="13570" max="13570" width="52.85546875" style="4" customWidth="1"/>
    <col min="13571" max="13571" width="6.7109375" style="4" customWidth="1"/>
    <col min="13572" max="13572" width="10.28515625" style="4" customWidth="1"/>
    <col min="13573" max="13573" width="9.140625" style="4"/>
    <col min="13574" max="13574" width="12.85546875" style="4" customWidth="1"/>
    <col min="13575" max="13824" width="9.140625" style="4"/>
    <col min="13825" max="13825" width="4.42578125" style="4" customWidth="1"/>
    <col min="13826" max="13826" width="52.85546875" style="4" customWidth="1"/>
    <col min="13827" max="13827" width="6.7109375" style="4" customWidth="1"/>
    <col min="13828" max="13828" width="10.28515625" style="4" customWidth="1"/>
    <col min="13829" max="13829" width="9.140625" style="4"/>
    <col min="13830" max="13830" width="12.85546875" style="4" customWidth="1"/>
    <col min="13831" max="14080" width="9.140625" style="4"/>
    <col min="14081" max="14081" width="4.42578125" style="4" customWidth="1"/>
    <col min="14082" max="14082" width="52.85546875" style="4" customWidth="1"/>
    <col min="14083" max="14083" width="6.7109375" style="4" customWidth="1"/>
    <col min="14084" max="14084" width="10.28515625" style="4" customWidth="1"/>
    <col min="14085" max="14085" width="9.140625" style="4"/>
    <col min="14086" max="14086" width="12.85546875" style="4" customWidth="1"/>
    <col min="14087" max="14336" width="9.140625" style="4"/>
    <col min="14337" max="14337" width="4.42578125" style="4" customWidth="1"/>
    <col min="14338" max="14338" width="52.85546875" style="4" customWidth="1"/>
    <col min="14339" max="14339" width="6.7109375" style="4" customWidth="1"/>
    <col min="14340" max="14340" width="10.28515625" style="4" customWidth="1"/>
    <col min="14341" max="14341" width="9.140625" style="4"/>
    <col min="14342" max="14342" width="12.85546875" style="4" customWidth="1"/>
    <col min="14343" max="14592" width="9.140625" style="4"/>
    <col min="14593" max="14593" width="4.42578125" style="4" customWidth="1"/>
    <col min="14594" max="14594" width="52.85546875" style="4" customWidth="1"/>
    <col min="14595" max="14595" width="6.7109375" style="4" customWidth="1"/>
    <col min="14596" max="14596" width="10.28515625" style="4" customWidth="1"/>
    <col min="14597" max="14597" width="9.140625" style="4"/>
    <col min="14598" max="14598" width="12.85546875" style="4" customWidth="1"/>
    <col min="14599" max="14848" width="9.140625" style="4"/>
    <col min="14849" max="14849" width="4.42578125" style="4" customWidth="1"/>
    <col min="14850" max="14850" width="52.85546875" style="4" customWidth="1"/>
    <col min="14851" max="14851" width="6.7109375" style="4" customWidth="1"/>
    <col min="14852" max="14852" width="10.28515625" style="4" customWidth="1"/>
    <col min="14853" max="14853" width="9.140625" style="4"/>
    <col min="14854" max="14854" width="12.85546875" style="4" customWidth="1"/>
    <col min="14855" max="15104" width="9.140625" style="4"/>
    <col min="15105" max="15105" width="4.42578125" style="4" customWidth="1"/>
    <col min="15106" max="15106" width="52.85546875" style="4" customWidth="1"/>
    <col min="15107" max="15107" width="6.7109375" style="4" customWidth="1"/>
    <col min="15108" max="15108" width="10.28515625" style="4" customWidth="1"/>
    <col min="15109" max="15109" width="9.140625" style="4"/>
    <col min="15110" max="15110" width="12.85546875" style="4" customWidth="1"/>
    <col min="15111" max="15360" width="9.140625" style="4"/>
    <col min="15361" max="15361" width="4.42578125" style="4" customWidth="1"/>
    <col min="15362" max="15362" width="52.85546875" style="4" customWidth="1"/>
    <col min="15363" max="15363" width="6.7109375" style="4" customWidth="1"/>
    <col min="15364" max="15364" width="10.28515625" style="4" customWidth="1"/>
    <col min="15365" max="15365" width="9.140625" style="4"/>
    <col min="15366" max="15366" width="12.85546875" style="4" customWidth="1"/>
    <col min="15367" max="15616" width="9.140625" style="4"/>
    <col min="15617" max="15617" width="4.42578125" style="4" customWidth="1"/>
    <col min="15618" max="15618" width="52.85546875" style="4" customWidth="1"/>
    <col min="15619" max="15619" width="6.7109375" style="4" customWidth="1"/>
    <col min="15620" max="15620" width="10.28515625" style="4" customWidth="1"/>
    <col min="15621" max="15621" width="9.140625" style="4"/>
    <col min="15622" max="15622" width="12.85546875" style="4" customWidth="1"/>
    <col min="15623" max="15872" width="9.140625" style="4"/>
    <col min="15873" max="15873" width="4.42578125" style="4" customWidth="1"/>
    <col min="15874" max="15874" width="52.85546875" style="4" customWidth="1"/>
    <col min="15875" max="15875" width="6.7109375" style="4" customWidth="1"/>
    <col min="15876" max="15876" width="10.28515625" style="4" customWidth="1"/>
    <col min="15877" max="15877" width="9.140625" style="4"/>
    <col min="15878" max="15878" width="12.85546875" style="4" customWidth="1"/>
    <col min="15879" max="16128" width="9.140625" style="4"/>
    <col min="16129" max="16129" width="4.42578125" style="4" customWidth="1"/>
    <col min="16130" max="16130" width="52.85546875" style="4" customWidth="1"/>
    <col min="16131" max="16131" width="6.7109375" style="4" customWidth="1"/>
    <col min="16132" max="16132" width="10.28515625" style="4" customWidth="1"/>
    <col min="16133" max="16133" width="9.140625" style="4"/>
    <col min="16134" max="16134" width="12.85546875" style="4" customWidth="1"/>
    <col min="16135" max="16384" width="9.140625" style="4"/>
  </cols>
  <sheetData>
    <row r="1" spans="1:18" s="2" customFormat="1" x14ac:dyDescent="0.25"/>
    <row r="2" spans="1:18" s="43" customFormat="1" ht="18" x14ac:dyDescent="0.25">
      <c r="A2" s="430" t="s">
        <v>7</v>
      </c>
      <c r="B2" s="430"/>
      <c r="C2" s="430"/>
      <c r="D2" s="430"/>
      <c r="E2" s="430"/>
      <c r="F2" s="430"/>
      <c r="H2" s="257"/>
      <c r="I2" s="257"/>
      <c r="J2" s="257"/>
      <c r="K2" s="257"/>
      <c r="L2" s="257"/>
    </row>
    <row r="3" spans="1:18" s="43" customFormat="1" x14ac:dyDescent="0.25">
      <c r="A3" s="44"/>
      <c r="B3" s="44"/>
      <c r="C3" s="44"/>
      <c r="H3" s="257"/>
      <c r="I3" s="257"/>
      <c r="J3" s="51"/>
      <c r="K3" s="51"/>
      <c r="L3" s="257"/>
    </row>
    <row r="4" spans="1:18" s="2" customFormat="1" x14ac:dyDescent="0.25">
      <c r="A4" s="446" t="s">
        <v>22</v>
      </c>
      <c r="B4" s="446"/>
      <c r="C4" s="446"/>
      <c r="D4" s="446"/>
      <c r="E4" s="446"/>
      <c r="F4" s="446"/>
      <c r="G4" s="258"/>
      <c r="H4" s="258"/>
      <c r="I4" s="258"/>
      <c r="J4" s="256"/>
      <c r="K4" s="256"/>
      <c r="L4" s="258"/>
      <c r="M4" s="258"/>
      <c r="N4" s="258"/>
      <c r="O4" s="258"/>
      <c r="P4" s="258"/>
      <c r="Q4" s="258"/>
      <c r="R4" s="258"/>
    </row>
    <row r="5" spans="1:18" s="2" customFormat="1" x14ac:dyDescent="0.25">
      <c r="A5" s="43"/>
      <c r="B5" s="43"/>
      <c r="C5" s="43"/>
      <c r="D5" s="43"/>
      <c r="E5" s="43"/>
      <c r="F5" s="43"/>
      <c r="G5" s="258"/>
      <c r="H5" s="258"/>
      <c r="I5" s="258"/>
      <c r="J5" s="51"/>
      <c r="K5" s="51"/>
      <c r="L5" s="258"/>
      <c r="M5" s="258"/>
      <c r="N5" s="258"/>
      <c r="O5" s="258"/>
      <c r="P5" s="258"/>
      <c r="Q5" s="258"/>
      <c r="R5" s="258"/>
    </row>
    <row r="6" spans="1:18" s="35" customFormat="1" x14ac:dyDescent="0.25">
      <c r="A6" s="43" t="s">
        <v>35</v>
      </c>
      <c r="B6" s="43"/>
      <c r="C6" s="43"/>
      <c r="D6" s="43"/>
      <c r="E6" s="43"/>
      <c r="F6" s="43"/>
      <c r="G6" s="255"/>
      <c r="H6" s="255"/>
      <c r="I6" s="255"/>
      <c r="J6" s="51"/>
      <c r="K6" s="51"/>
      <c r="L6" s="255"/>
      <c r="M6" s="255"/>
      <c r="N6" s="255"/>
      <c r="O6" s="255"/>
      <c r="P6" s="255"/>
      <c r="Q6" s="255"/>
      <c r="R6" s="255"/>
    </row>
    <row r="7" spans="1:18" ht="18.75" thickBot="1" x14ac:dyDescent="0.3">
      <c r="A7" s="1"/>
      <c r="E7" s="3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8" spans="1:18" s="9" customFormat="1" ht="39" thickBot="1" x14ac:dyDescent="0.3">
      <c r="A8" s="5" t="s">
        <v>0</v>
      </c>
      <c r="B8" s="6" t="s">
        <v>1</v>
      </c>
      <c r="C8" s="6" t="s">
        <v>2</v>
      </c>
      <c r="D8" s="7" t="s">
        <v>3</v>
      </c>
      <c r="E8" s="406" t="s">
        <v>250</v>
      </c>
      <c r="F8" s="8" t="s">
        <v>4</v>
      </c>
      <c r="G8" s="256"/>
      <c r="H8" s="75"/>
      <c r="I8" s="256"/>
      <c r="J8" s="256"/>
      <c r="K8" s="256"/>
      <c r="L8" s="256"/>
      <c r="M8" s="256"/>
      <c r="N8" s="256"/>
      <c r="O8" s="256"/>
      <c r="P8" s="256"/>
      <c r="Q8" s="256"/>
      <c r="R8" s="256"/>
    </row>
    <row r="9" spans="1:18" ht="16.5" thickBot="1" x14ac:dyDescent="0.3">
      <c r="A9" s="10">
        <v>1</v>
      </c>
      <c r="B9" s="11">
        <v>2</v>
      </c>
      <c r="C9" s="11">
        <v>3</v>
      </c>
      <c r="D9" s="11">
        <v>4</v>
      </c>
      <c r="E9" s="12">
        <v>5</v>
      </c>
      <c r="F9" s="13">
        <v>6</v>
      </c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</row>
    <row r="10" spans="1:18" ht="16.5" x14ac:dyDescent="0.3">
      <c r="A10" s="14"/>
      <c r="B10" s="15"/>
      <c r="C10" s="16"/>
      <c r="D10" s="68"/>
      <c r="E10" s="65"/>
      <c r="F10" s="66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</row>
    <row r="11" spans="1:18" ht="16.5" x14ac:dyDescent="0.3">
      <c r="A11" s="46" t="s">
        <v>36</v>
      </c>
      <c r="B11" s="45" t="s">
        <v>37</v>
      </c>
      <c r="C11" s="240"/>
      <c r="D11" s="69"/>
      <c r="E11" s="67"/>
      <c r="F11" s="50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</row>
    <row r="12" spans="1:18" ht="16.5" x14ac:dyDescent="0.3">
      <c r="A12" s="19">
        <v>1</v>
      </c>
      <c r="B12" s="39" t="s">
        <v>38</v>
      </c>
      <c r="C12" s="240" t="s">
        <v>14</v>
      </c>
      <c r="D12" s="69">
        <v>20</v>
      </c>
      <c r="E12" s="67"/>
      <c r="F12" s="50"/>
      <c r="G12" s="51"/>
      <c r="H12" s="394"/>
      <c r="I12" s="253"/>
      <c r="J12" s="253"/>
      <c r="K12" s="253"/>
      <c r="L12" s="253"/>
      <c r="M12" s="253"/>
      <c r="N12" s="253"/>
      <c r="O12" s="51"/>
      <c r="P12" s="51"/>
      <c r="Q12" s="51"/>
      <c r="R12" s="51"/>
    </row>
    <row r="13" spans="1:18" ht="16.5" x14ac:dyDescent="0.3">
      <c r="A13" s="19">
        <v>2</v>
      </c>
      <c r="B13" s="39" t="s">
        <v>39</v>
      </c>
      <c r="C13" s="240" t="s">
        <v>17</v>
      </c>
      <c r="D13" s="69">
        <v>140</v>
      </c>
      <c r="E13" s="67"/>
      <c r="F13" s="50"/>
      <c r="G13" s="51"/>
      <c r="H13" s="394"/>
      <c r="I13" s="395"/>
      <c r="J13" s="395"/>
      <c r="K13" s="396"/>
      <c r="L13" s="397"/>
      <c r="M13" s="397"/>
      <c r="N13" s="397"/>
      <c r="O13" s="259"/>
      <c r="P13" s="51"/>
      <c r="Q13" s="51"/>
      <c r="R13" s="51"/>
    </row>
    <row r="14" spans="1:18" ht="16.5" x14ac:dyDescent="0.3">
      <c r="A14" s="19">
        <v>3</v>
      </c>
      <c r="B14" s="39" t="s">
        <v>40</v>
      </c>
      <c r="C14" s="240" t="s">
        <v>17</v>
      </c>
      <c r="D14" s="69">
        <v>287.60000000000002</v>
      </c>
      <c r="E14" s="67"/>
      <c r="F14" s="50"/>
      <c r="G14" s="51"/>
      <c r="H14" s="394"/>
      <c r="I14" s="253"/>
      <c r="J14" s="397"/>
      <c r="K14" s="253"/>
      <c r="L14" s="253"/>
      <c r="M14" s="253"/>
      <c r="N14" s="253"/>
      <c r="O14" s="51"/>
      <c r="P14" s="51"/>
      <c r="Q14" s="51"/>
      <c r="R14" s="51"/>
    </row>
    <row r="15" spans="1:18" ht="16.5" x14ac:dyDescent="0.3">
      <c r="A15" s="19"/>
      <c r="B15" s="39"/>
      <c r="C15" s="240"/>
      <c r="D15" s="69"/>
      <c r="E15" s="67"/>
      <c r="F15" s="50"/>
      <c r="G15" s="51"/>
      <c r="H15" s="394"/>
      <c r="I15" s="253"/>
      <c r="J15" s="397"/>
      <c r="K15" s="253"/>
      <c r="L15" s="253"/>
      <c r="M15" s="253"/>
      <c r="N15" s="253"/>
      <c r="O15" s="51"/>
      <c r="P15" s="51"/>
      <c r="Q15" s="51"/>
      <c r="R15" s="51"/>
    </row>
    <row r="16" spans="1:18" ht="16.5" x14ac:dyDescent="0.3">
      <c r="A16" s="46" t="s">
        <v>41</v>
      </c>
      <c r="B16" s="45" t="s">
        <v>42</v>
      </c>
      <c r="C16" s="240"/>
      <c r="D16" s="69"/>
      <c r="E16" s="67"/>
      <c r="F16" s="50"/>
      <c r="G16" s="51"/>
      <c r="H16" s="394"/>
      <c r="I16" s="253"/>
      <c r="J16" s="253"/>
      <c r="K16" s="253"/>
      <c r="L16" s="253"/>
      <c r="M16" s="253"/>
      <c r="N16" s="253"/>
      <c r="O16" s="84"/>
      <c r="P16" s="51"/>
      <c r="Q16" s="51"/>
      <c r="R16" s="51"/>
    </row>
    <row r="17" spans="1:18" ht="33" x14ac:dyDescent="0.3">
      <c r="A17" s="19">
        <v>1</v>
      </c>
      <c r="B17" s="39" t="s">
        <v>43</v>
      </c>
      <c r="C17" s="240" t="s">
        <v>14</v>
      </c>
      <c r="D17" s="69">
        <v>24</v>
      </c>
      <c r="E17" s="67"/>
      <c r="F17" s="50"/>
      <c r="G17" s="51"/>
      <c r="H17" s="394"/>
      <c r="I17" s="253"/>
      <c r="J17" s="253"/>
      <c r="K17" s="253"/>
      <c r="L17" s="253"/>
      <c r="M17" s="253"/>
      <c r="N17" s="253"/>
      <c r="O17" s="51"/>
      <c r="P17" s="51"/>
      <c r="Q17" s="51"/>
      <c r="R17" s="51"/>
    </row>
    <row r="18" spans="1:18" ht="33" x14ac:dyDescent="0.3">
      <c r="A18" s="19">
        <v>2</v>
      </c>
      <c r="B18" s="39" t="s">
        <v>44</v>
      </c>
      <c r="C18" s="240" t="s">
        <v>17</v>
      </c>
      <c r="D18" s="69">
        <v>112</v>
      </c>
      <c r="E18" s="67"/>
      <c r="F18" s="50"/>
      <c r="G18" s="51"/>
      <c r="H18" s="394"/>
      <c r="I18" s="253"/>
      <c r="J18" s="253"/>
      <c r="K18" s="253"/>
      <c r="L18" s="253"/>
      <c r="M18" s="253"/>
      <c r="N18" s="253"/>
      <c r="O18" s="51"/>
      <c r="P18" s="51"/>
      <c r="Q18" s="51"/>
      <c r="R18" s="51"/>
    </row>
    <row r="19" spans="1:18" ht="16.5" x14ac:dyDescent="0.3">
      <c r="A19" s="19">
        <v>3</v>
      </c>
      <c r="B19" s="39" t="s">
        <v>45</v>
      </c>
      <c r="C19" s="240" t="s">
        <v>14</v>
      </c>
      <c r="D19" s="69">
        <v>280</v>
      </c>
      <c r="E19" s="67"/>
      <c r="F19" s="50"/>
      <c r="G19" s="51"/>
      <c r="H19" s="394"/>
      <c r="I19" s="253"/>
      <c r="J19" s="253"/>
      <c r="K19" s="253"/>
      <c r="L19" s="253"/>
      <c r="M19" s="253"/>
      <c r="N19" s="253"/>
      <c r="O19" s="51"/>
      <c r="P19" s="51"/>
      <c r="Q19" s="51"/>
      <c r="R19" s="51"/>
    </row>
    <row r="20" spans="1:18" ht="16.5" x14ac:dyDescent="0.3">
      <c r="A20" s="19">
        <v>4</v>
      </c>
      <c r="B20" s="39" t="s">
        <v>46</v>
      </c>
      <c r="C20" s="240" t="s">
        <v>17</v>
      </c>
      <c r="D20" s="69">
        <v>6.4</v>
      </c>
      <c r="E20" s="67"/>
      <c r="F20" s="50"/>
      <c r="G20" s="51"/>
      <c r="H20" s="394"/>
      <c r="I20" s="253"/>
      <c r="J20" s="253"/>
      <c r="K20" s="253"/>
      <c r="L20" s="253"/>
      <c r="M20" s="253"/>
      <c r="N20" s="253"/>
      <c r="O20" s="51"/>
      <c r="P20" s="51"/>
      <c r="Q20" s="51"/>
      <c r="R20" s="51"/>
    </row>
    <row r="21" spans="1:18" ht="33" x14ac:dyDescent="0.3">
      <c r="A21" s="19">
        <v>5</v>
      </c>
      <c r="B21" s="39" t="s">
        <v>47</v>
      </c>
      <c r="C21" s="240" t="s">
        <v>17</v>
      </c>
      <c r="D21" s="69">
        <v>40</v>
      </c>
      <c r="E21" s="67"/>
      <c r="F21" s="50"/>
      <c r="G21" s="260"/>
      <c r="H21" s="394"/>
      <c r="I21" s="253"/>
      <c r="J21" s="398"/>
      <c r="K21" s="399"/>
      <c r="L21" s="400"/>
      <c r="M21" s="401"/>
      <c r="N21" s="253"/>
      <c r="O21" s="51"/>
      <c r="P21" s="51"/>
      <c r="Q21" s="51"/>
      <c r="R21" s="51"/>
    </row>
    <row r="22" spans="1:18" ht="33" x14ac:dyDescent="0.3">
      <c r="A22" s="19">
        <v>6</v>
      </c>
      <c r="B22" s="39" t="s">
        <v>48</v>
      </c>
      <c r="C22" s="240" t="s">
        <v>17</v>
      </c>
      <c r="D22" s="69">
        <v>83.8</v>
      </c>
      <c r="E22" s="67"/>
      <c r="F22" s="50"/>
      <c r="G22" s="51"/>
      <c r="H22" s="394"/>
      <c r="I22" s="253"/>
      <c r="J22" s="253"/>
      <c r="K22" s="253"/>
      <c r="L22" s="253"/>
      <c r="M22" s="253"/>
      <c r="N22" s="253"/>
      <c r="O22" s="51"/>
      <c r="P22" s="51"/>
      <c r="Q22" s="51"/>
      <c r="R22" s="51"/>
    </row>
    <row r="23" spans="1:18" ht="33" x14ac:dyDescent="0.3">
      <c r="A23" s="19">
        <v>7</v>
      </c>
      <c r="B23" s="39" t="s">
        <v>49</v>
      </c>
      <c r="C23" s="240" t="s">
        <v>17</v>
      </c>
      <c r="D23" s="69">
        <v>203.8</v>
      </c>
      <c r="E23" s="67"/>
      <c r="F23" s="50"/>
      <c r="G23" s="51"/>
      <c r="H23" s="394"/>
      <c r="I23" s="253"/>
      <c r="J23" s="253"/>
      <c r="K23" s="253"/>
      <c r="L23" s="253"/>
      <c r="M23" s="253"/>
      <c r="N23" s="253"/>
      <c r="O23" s="51"/>
      <c r="P23" s="51"/>
      <c r="Q23" s="51"/>
      <c r="R23" s="51"/>
    </row>
    <row r="24" spans="1:18" ht="18" x14ac:dyDescent="0.3">
      <c r="A24" s="19">
        <v>8</v>
      </c>
      <c r="B24" s="39" t="s">
        <v>50</v>
      </c>
      <c r="C24" s="240" t="s">
        <v>14</v>
      </c>
      <c r="D24" s="69">
        <v>32</v>
      </c>
      <c r="E24" s="67"/>
      <c r="F24" s="50"/>
      <c r="G24" s="51"/>
      <c r="H24" s="394"/>
      <c r="I24" s="253"/>
      <c r="J24" s="253"/>
      <c r="K24" s="253"/>
      <c r="L24" s="253"/>
      <c r="M24" s="253"/>
      <c r="N24" s="253"/>
      <c r="O24" s="51"/>
      <c r="P24" s="51"/>
      <c r="Q24" s="51"/>
      <c r="R24" s="51"/>
    </row>
    <row r="25" spans="1:18" ht="18" x14ac:dyDescent="0.3">
      <c r="A25" s="19">
        <v>9</v>
      </c>
      <c r="B25" s="39" t="s">
        <v>51</v>
      </c>
      <c r="C25" s="240" t="s">
        <v>14</v>
      </c>
      <c r="D25" s="69">
        <v>8</v>
      </c>
      <c r="E25" s="67"/>
      <c r="F25" s="50"/>
      <c r="G25" s="51"/>
      <c r="H25" s="394"/>
      <c r="I25" s="253"/>
      <c r="J25" s="253"/>
      <c r="K25" s="253"/>
      <c r="L25" s="253"/>
      <c r="M25" s="253"/>
      <c r="N25" s="253"/>
      <c r="O25" s="51"/>
      <c r="P25" s="51"/>
      <c r="Q25" s="51"/>
      <c r="R25" s="51"/>
    </row>
    <row r="26" spans="1:18" ht="16.5" x14ac:dyDescent="0.3">
      <c r="A26" s="19">
        <v>10</v>
      </c>
      <c r="B26" s="39" t="s">
        <v>52</v>
      </c>
      <c r="C26" s="240" t="s">
        <v>14</v>
      </c>
      <c r="D26" s="69">
        <v>4</v>
      </c>
      <c r="E26" s="67"/>
      <c r="F26" s="50"/>
      <c r="G26" s="51"/>
      <c r="H26" s="394"/>
      <c r="I26" s="253"/>
      <c r="J26" s="253"/>
      <c r="K26" s="253"/>
      <c r="L26" s="253"/>
      <c r="M26" s="253"/>
      <c r="N26" s="253"/>
      <c r="O26" s="51"/>
      <c r="P26" s="51"/>
      <c r="Q26" s="51"/>
      <c r="R26" s="51"/>
    </row>
    <row r="27" spans="1:18" ht="33" x14ac:dyDescent="0.3">
      <c r="A27" s="19">
        <v>11</v>
      </c>
      <c r="B27" s="39" t="s">
        <v>237</v>
      </c>
      <c r="C27" s="240" t="s">
        <v>14</v>
      </c>
      <c r="D27" s="69">
        <v>4</v>
      </c>
      <c r="E27" s="67"/>
      <c r="F27" s="50"/>
      <c r="G27" s="51"/>
      <c r="H27" s="394"/>
      <c r="I27" s="253"/>
      <c r="J27" s="253"/>
      <c r="K27" s="253"/>
      <c r="L27" s="253"/>
      <c r="M27" s="253"/>
      <c r="N27" s="253"/>
      <c r="O27" s="51"/>
      <c r="P27" s="51"/>
      <c r="Q27" s="51"/>
      <c r="R27" s="51"/>
    </row>
    <row r="28" spans="1:18" ht="33" x14ac:dyDescent="0.3">
      <c r="A28" s="19">
        <v>12</v>
      </c>
      <c r="B28" s="39" t="s">
        <v>238</v>
      </c>
      <c r="C28" s="240" t="s">
        <v>14</v>
      </c>
      <c r="D28" s="69">
        <v>12</v>
      </c>
      <c r="E28" s="67"/>
      <c r="F28" s="50"/>
      <c r="G28" s="51"/>
      <c r="H28" s="394"/>
      <c r="I28" s="253"/>
      <c r="J28" s="253"/>
      <c r="K28" s="253"/>
      <c r="L28" s="253"/>
      <c r="M28" s="253"/>
      <c r="N28" s="253"/>
      <c r="O28" s="51"/>
      <c r="P28" s="51"/>
      <c r="Q28" s="51"/>
      <c r="R28" s="51"/>
    </row>
    <row r="29" spans="1:18" ht="16.5" x14ac:dyDescent="0.3">
      <c r="A29" s="19">
        <v>13</v>
      </c>
      <c r="B29" s="39" t="s">
        <v>53</v>
      </c>
      <c r="C29" s="240" t="s">
        <v>14</v>
      </c>
      <c r="D29" s="69">
        <v>14</v>
      </c>
      <c r="E29" s="67"/>
      <c r="F29" s="50"/>
      <c r="G29" s="51"/>
      <c r="H29" s="394"/>
      <c r="I29" s="253"/>
      <c r="J29" s="253"/>
      <c r="K29" s="253"/>
      <c r="L29" s="253"/>
      <c r="M29" s="253"/>
      <c r="N29" s="253"/>
      <c r="O29" s="51"/>
      <c r="P29" s="51"/>
      <c r="Q29" s="51"/>
      <c r="R29" s="51"/>
    </row>
    <row r="30" spans="1:18" ht="33" x14ac:dyDescent="0.3">
      <c r="A30" s="19">
        <v>14</v>
      </c>
      <c r="B30" s="39" t="s">
        <v>54</v>
      </c>
      <c r="C30" s="20" t="s">
        <v>14</v>
      </c>
      <c r="D30" s="69">
        <v>4</v>
      </c>
      <c r="E30" s="67"/>
      <c r="F30" s="50"/>
      <c r="G30" s="51"/>
      <c r="H30" s="394"/>
      <c r="I30" s="253"/>
      <c r="J30" s="253"/>
      <c r="K30" s="253"/>
      <c r="L30" s="253"/>
      <c r="M30" s="253"/>
      <c r="N30" s="253"/>
      <c r="O30" s="51"/>
      <c r="P30" s="51"/>
      <c r="Q30" s="51"/>
      <c r="R30" s="51"/>
    </row>
    <row r="31" spans="1:18" ht="33" x14ac:dyDescent="0.3">
      <c r="A31" s="19">
        <v>15</v>
      </c>
      <c r="B31" s="39" t="s">
        <v>241</v>
      </c>
      <c r="C31" s="20" t="s">
        <v>12</v>
      </c>
      <c r="D31" s="69">
        <v>195</v>
      </c>
      <c r="E31" s="67"/>
      <c r="F31" s="50"/>
      <c r="G31" s="51"/>
      <c r="H31" s="394"/>
      <c r="I31" s="253"/>
      <c r="J31" s="253"/>
      <c r="K31" s="253"/>
      <c r="L31" s="253"/>
      <c r="M31" s="253"/>
      <c r="N31" s="253"/>
      <c r="O31" s="51"/>
      <c r="P31" s="51"/>
      <c r="Q31" s="51"/>
      <c r="R31" s="51"/>
    </row>
    <row r="32" spans="1:18" ht="16.5" x14ac:dyDescent="0.3">
      <c r="A32" s="19"/>
      <c r="B32" s="39"/>
      <c r="C32" s="20"/>
      <c r="D32" s="69"/>
      <c r="E32" s="67"/>
      <c r="F32" s="50"/>
      <c r="G32" s="51"/>
      <c r="H32" s="394"/>
      <c r="I32" s="402"/>
      <c r="J32" s="402"/>
      <c r="K32" s="253"/>
      <c r="L32" s="253"/>
      <c r="M32" s="253"/>
      <c r="N32" s="253"/>
      <c r="O32" s="51"/>
      <c r="P32" s="51"/>
      <c r="Q32" s="51"/>
      <c r="R32" s="51"/>
    </row>
    <row r="33" spans="1:18" ht="16.5" thickBot="1" x14ac:dyDescent="0.3">
      <c r="A33" s="28"/>
      <c r="B33" s="265" t="s">
        <v>6</v>
      </c>
      <c r="C33" s="30"/>
      <c r="D33" s="262"/>
      <c r="E33" s="262"/>
      <c r="F33" s="263"/>
      <c r="G33" s="51"/>
      <c r="H33" s="253"/>
      <c r="I33" s="402"/>
      <c r="J33" s="402"/>
      <c r="K33" s="253"/>
      <c r="L33" s="253"/>
      <c r="M33" s="253"/>
      <c r="N33" s="253"/>
      <c r="O33" s="51"/>
      <c r="P33" s="51"/>
      <c r="Q33" s="51"/>
      <c r="R33" s="51"/>
    </row>
    <row r="34" spans="1:18" x14ac:dyDescent="0.25">
      <c r="G34" s="51"/>
      <c r="H34" s="51"/>
      <c r="I34" s="51"/>
      <c r="J34" s="261"/>
      <c r="K34" s="259"/>
      <c r="L34" s="51"/>
      <c r="M34" s="51"/>
      <c r="N34" s="51"/>
      <c r="O34" s="51"/>
      <c r="P34" s="51"/>
      <c r="Q34" s="51"/>
      <c r="R34" s="51"/>
    </row>
    <row r="35" spans="1:18" x14ac:dyDescent="0.25">
      <c r="B35" s="434" t="s">
        <v>247</v>
      </c>
      <c r="C35" s="435"/>
      <c r="D35" s="435"/>
      <c r="E35" s="435"/>
      <c r="F35" s="435"/>
      <c r="G35" s="51"/>
      <c r="H35" s="51"/>
      <c r="I35" s="51"/>
      <c r="J35" s="84"/>
      <c r="K35" s="51"/>
      <c r="L35" s="51"/>
      <c r="M35" s="51"/>
      <c r="N35" s="51"/>
      <c r="O35" s="51"/>
      <c r="P35" s="51"/>
      <c r="Q35" s="51"/>
      <c r="R35" s="51"/>
    </row>
    <row r="36" spans="1:18" x14ac:dyDescent="0.25"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</row>
    <row r="38" spans="1:18" s="38" customFormat="1" x14ac:dyDescent="0.25">
      <c r="A38" s="34"/>
      <c r="B38" s="35"/>
      <c r="C38" s="36"/>
      <c r="D38" s="37"/>
      <c r="F38" s="2"/>
    </row>
  </sheetData>
  <mergeCells count="3">
    <mergeCell ref="A2:F2"/>
    <mergeCell ref="A4:F4"/>
    <mergeCell ref="B35:F35"/>
  </mergeCells>
  <pageMargins left="0.70866141732283472" right="0.70866141732283472" top="0.74803149606299213" bottom="0.74803149606299213" header="0.31496062992125984" footer="0.31496062992125984"/>
  <pageSetup paperSize="9" firstPageNumber="15" orientation="portrait" useFirstPageNumber="1" r:id="rId1"/>
  <headerFooter>
    <oddFooter>&amp;LПроцедура ТТ001391
Раздел Б&amp;Rстр.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tabSelected="1" workbookViewId="0">
      <selection sqref="A1:F50"/>
    </sheetView>
  </sheetViews>
  <sheetFormatPr defaultRowHeight="15.75" x14ac:dyDescent="0.25"/>
  <cols>
    <col min="1" max="1" width="7.28515625" style="118" customWidth="1"/>
    <col min="2" max="2" width="38.42578125" style="38" customWidth="1"/>
    <col min="3" max="3" width="6.7109375" style="38" customWidth="1"/>
    <col min="4" max="4" width="8.28515625" style="38" customWidth="1"/>
    <col min="5" max="5" width="12.5703125" style="38" customWidth="1"/>
    <col min="6" max="6" width="12.85546875" style="38" customWidth="1"/>
    <col min="7" max="7" width="16.42578125" style="4" customWidth="1"/>
    <col min="8" max="8" width="10.7109375" style="4" customWidth="1"/>
    <col min="9" max="12" width="9.140625" style="4"/>
    <col min="13" max="13" width="28.42578125" style="4" customWidth="1"/>
    <col min="14" max="30" width="9.140625" style="4"/>
    <col min="31" max="16384" width="9.140625" style="114"/>
  </cols>
  <sheetData>
    <row r="1" spans="1:30" ht="24" thickBot="1" x14ac:dyDescent="0.4">
      <c r="A1" s="436" t="s">
        <v>7</v>
      </c>
      <c r="B1" s="437"/>
      <c r="C1" s="437"/>
      <c r="D1" s="437"/>
      <c r="E1" s="437"/>
      <c r="F1" s="438"/>
    </row>
    <row r="2" spans="1:30" ht="18" x14ac:dyDescent="0.25">
      <c r="A2" s="115"/>
      <c r="B2" s="98"/>
      <c r="C2" s="116"/>
      <c r="D2" s="98"/>
      <c r="E2" s="98"/>
      <c r="F2" s="98"/>
    </row>
    <row r="3" spans="1:30" x14ac:dyDescent="0.25">
      <c r="A3" s="439" t="s">
        <v>75</v>
      </c>
      <c r="B3" s="440"/>
      <c r="C3" s="440"/>
      <c r="D3" s="440"/>
      <c r="E3" s="440"/>
      <c r="F3" s="440"/>
    </row>
    <row r="4" spans="1:30" x14ac:dyDescent="0.25">
      <c r="A4" s="439" t="s">
        <v>76</v>
      </c>
      <c r="B4" s="441"/>
      <c r="C4" s="441"/>
      <c r="D4" s="441"/>
      <c r="E4" s="441"/>
      <c r="F4" s="441"/>
    </row>
    <row r="5" spans="1:30" x14ac:dyDescent="0.25">
      <c r="A5" s="442"/>
      <c r="B5" s="443"/>
      <c r="C5" s="443"/>
      <c r="D5" s="443"/>
      <c r="E5" s="443"/>
      <c r="F5" s="443"/>
    </row>
    <row r="6" spans="1:30" x14ac:dyDescent="0.25">
      <c r="B6" s="191" t="s">
        <v>189</v>
      </c>
      <c r="C6" s="119"/>
      <c r="D6" s="119"/>
      <c r="E6" s="119"/>
      <c r="F6" s="119"/>
    </row>
    <row r="7" spans="1:30" ht="18" x14ac:dyDescent="0.25">
      <c r="A7" s="444"/>
      <c r="B7" s="445"/>
      <c r="C7" s="445"/>
      <c r="D7" s="445"/>
      <c r="E7" s="445"/>
      <c r="F7" s="445"/>
    </row>
    <row r="8" spans="1:30" x14ac:dyDescent="0.25">
      <c r="A8" s="414" t="s">
        <v>68</v>
      </c>
      <c r="B8" s="415" t="s">
        <v>1</v>
      </c>
      <c r="C8" s="416" t="s">
        <v>78</v>
      </c>
      <c r="D8" s="417"/>
      <c r="E8" s="417"/>
      <c r="F8" s="418" t="s">
        <v>79</v>
      </c>
    </row>
    <row r="9" spans="1:30" ht="31.5" x14ac:dyDescent="0.25">
      <c r="A9" s="419" t="s">
        <v>80</v>
      </c>
      <c r="B9" s="420" t="s">
        <v>81</v>
      </c>
      <c r="C9" s="421" t="s">
        <v>82</v>
      </c>
      <c r="D9" s="422" t="s">
        <v>3</v>
      </c>
      <c r="E9" s="423" t="s">
        <v>248</v>
      </c>
      <c r="F9" s="424" t="s">
        <v>87</v>
      </c>
    </row>
    <row r="10" spans="1:30" x14ac:dyDescent="0.25">
      <c r="A10" s="425" t="s">
        <v>88</v>
      </c>
      <c r="B10" s="426" t="s">
        <v>89</v>
      </c>
      <c r="C10" s="427"/>
      <c r="D10" s="428"/>
      <c r="E10" s="428"/>
      <c r="F10" s="429" t="s">
        <v>90</v>
      </c>
      <c r="G10" s="253"/>
      <c r="H10" s="253"/>
      <c r="I10" s="253"/>
      <c r="J10" s="253"/>
      <c r="K10" s="253"/>
    </row>
    <row r="11" spans="1:30" s="123" customFormat="1" ht="13.5" x14ac:dyDescent="0.25">
      <c r="A11" s="407">
        <v>1</v>
      </c>
      <c r="B11" s="408">
        <v>2</v>
      </c>
      <c r="C11" s="408">
        <v>3</v>
      </c>
      <c r="D11" s="408">
        <v>4</v>
      </c>
      <c r="E11" s="408">
        <v>5</v>
      </c>
      <c r="F11" s="409">
        <v>6</v>
      </c>
      <c r="G11" s="264"/>
      <c r="H11" s="264"/>
      <c r="I11" s="264"/>
      <c r="J11" s="264"/>
      <c r="K11" s="264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</row>
    <row r="12" spans="1:30" s="123" customFormat="1" ht="16.5" x14ac:dyDescent="0.3">
      <c r="A12" s="383">
        <v>1</v>
      </c>
      <c r="B12" s="192" t="s">
        <v>190</v>
      </c>
      <c r="C12" s="368"/>
      <c r="D12" s="368"/>
      <c r="E12" s="368"/>
      <c r="F12" s="384"/>
      <c r="G12" s="264"/>
      <c r="H12" s="264"/>
      <c r="I12" s="264"/>
      <c r="J12" s="264"/>
      <c r="K12" s="264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</row>
    <row r="13" spans="1:30" s="123" customFormat="1" ht="25.5" x14ac:dyDescent="0.3">
      <c r="A13" s="385">
        <v>1.1000000000000001</v>
      </c>
      <c r="B13" s="193" t="s">
        <v>191</v>
      </c>
      <c r="C13" s="297" t="s">
        <v>17</v>
      </c>
      <c r="D13" s="369">
        <v>1872</v>
      </c>
      <c r="E13" s="370"/>
      <c r="F13" s="386"/>
      <c r="G13" s="253"/>
      <c r="H13" s="403"/>
      <c r="I13" s="264"/>
      <c r="J13" s="264"/>
      <c r="K13" s="264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</row>
    <row r="14" spans="1:30" s="123" customFormat="1" ht="16.5" x14ac:dyDescent="0.3">
      <c r="A14" s="385">
        <v>1.2</v>
      </c>
      <c r="B14" s="85" t="s">
        <v>192</v>
      </c>
      <c r="C14" s="297" t="s">
        <v>17</v>
      </c>
      <c r="D14" s="369">
        <v>40</v>
      </c>
      <c r="E14" s="370"/>
      <c r="F14" s="386"/>
      <c r="G14" s="253"/>
      <c r="H14" s="403"/>
      <c r="I14" s="264"/>
      <c r="J14" s="264"/>
      <c r="K14" s="264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</row>
    <row r="15" spans="1:30" s="123" customFormat="1" ht="27" x14ac:dyDescent="0.3">
      <c r="A15" s="385">
        <v>1.3</v>
      </c>
      <c r="B15" s="85" t="s">
        <v>193</v>
      </c>
      <c r="C15" s="312" t="s">
        <v>63</v>
      </c>
      <c r="D15" s="369">
        <v>192</v>
      </c>
      <c r="E15" s="275"/>
      <c r="F15" s="386"/>
      <c r="G15" s="264"/>
      <c r="H15" s="403"/>
      <c r="I15" s="264"/>
      <c r="J15" s="264"/>
      <c r="K15" s="264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</row>
    <row r="16" spans="1:30" s="123" customFormat="1" ht="16.5" x14ac:dyDescent="0.3">
      <c r="A16" s="385">
        <v>1.4</v>
      </c>
      <c r="B16" s="194" t="s">
        <v>194</v>
      </c>
      <c r="C16" s="312" t="s">
        <v>63</v>
      </c>
      <c r="D16" s="371">
        <v>16</v>
      </c>
      <c r="E16" s="372"/>
      <c r="F16" s="386"/>
      <c r="G16" s="264"/>
      <c r="H16" s="403"/>
      <c r="I16" s="264"/>
      <c r="J16" s="264"/>
      <c r="K16" s="264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</row>
    <row r="17" spans="1:30" s="123" customFormat="1" ht="27" x14ac:dyDescent="0.3">
      <c r="A17" s="385">
        <v>1.5</v>
      </c>
      <c r="B17" s="373" t="s">
        <v>195</v>
      </c>
      <c r="C17" s="312" t="s">
        <v>63</v>
      </c>
      <c r="D17" s="371">
        <v>16</v>
      </c>
      <c r="E17" s="372"/>
      <c r="F17" s="386"/>
      <c r="G17" s="264"/>
      <c r="H17" s="403"/>
      <c r="I17" s="264"/>
      <c r="J17" s="264"/>
      <c r="K17" s="264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</row>
    <row r="18" spans="1:30" ht="16.5" x14ac:dyDescent="0.3">
      <c r="A18" s="195">
        <v>1.6</v>
      </c>
      <c r="B18" s="375" t="s">
        <v>196</v>
      </c>
      <c r="C18" s="297" t="s">
        <v>17</v>
      </c>
      <c r="D18" s="371">
        <v>2400</v>
      </c>
      <c r="E18" s="371"/>
      <c r="F18" s="386"/>
      <c r="G18" s="253"/>
      <c r="H18" s="403"/>
      <c r="I18" s="253"/>
      <c r="J18" s="253"/>
      <c r="K18" s="253"/>
      <c r="M18" s="122"/>
      <c r="N18" s="122"/>
    </row>
    <row r="19" spans="1:30" ht="25.5" x14ac:dyDescent="0.3">
      <c r="A19" s="195">
        <v>1.7</v>
      </c>
      <c r="B19" s="194" t="s">
        <v>197</v>
      </c>
      <c r="C19" s="297" t="s">
        <v>17</v>
      </c>
      <c r="D19" s="376">
        <v>40</v>
      </c>
      <c r="E19" s="196"/>
      <c r="F19" s="386"/>
      <c r="G19" s="253"/>
      <c r="H19" s="403"/>
      <c r="I19" s="253"/>
      <c r="J19" s="253"/>
      <c r="K19" s="226"/>
      <c r="L19" s="2"/>
      <c r="M19" s="122"/>
      <c r="N19" s="122"/>
    </row>
    <row r="20" spans="1:30" ht="51" x14ac:dyDescent="0.3">
      <c r="A20" s="195">
        <v>1.8</v>
      </c>
      <c r="B20" s="194" t="s">
        <v>198</v>
      </c>
      <c r="C20" s="312" t="s">
        <v>63</v>
      </c>
      <c r="D20" s="376">
        <v>1428</v>
      </c>
      <c r="E20" s="196"/>
      <c r="F20" s="386"/>
      <c r="G20" s="253"/>
      <c r="H20" s="403"/>
      <c r="I20" s="253"/>
      <c r="J20" s="253"/>
      <c r="K20" s="253"/>
    </row>
    <row r="21" spans="1:30" ht="76.5" x14ac:dyDescent="0.3">
      <c r="A21" s="195">
        <v>1.9</v>
      </c>
      <c r="B21" s="144" t="s">
        <v>199</v>
      </c>
      <c r="C21" s="312" t="s">
        <v>63</v>
      </c>
      <c r="D21" s="376">
        <v>234</v>
      </c>
      <c r="E21" s="196"/>
      <c r="F21" s="386"/>
      <c r="G21" s="253"/>
      <c r="H21" s="403"/>
      <c r="I21" s="253"/>
      <c r="J21" s="253"/>
      <c r="K21" s="253"/>
    </row>
    <row r="22" spans="1:30" ht="25.5" x14ac:dyDescent="0.3">
      <c r="A22" s="197">
        <v>1.1000000000000001</v>
      </c>
      <c r="B22" s="144" t="s">
        <v>200</v>
      </c>
      <c r="C22" s="312" t="s">
        <v>63</v>
      </c>
      <c r="D22" s="376">
        <v>72</v>
      </c>
      <c r="E22" s="198"/>
      <c r="F22" s="386"/>
      <c r="G22" s="253"/>
      <c r="H22" s="403"/>
      <c r="I22" s="253"/>
      <c r="J22" s="253"/>
      <c r="K22" s="253"/>
      <c r="AD22" s="114"/>
    </row>
    <row r="23" spans="1:30" ht="76.5" x14ac:dyDescent="0.3">
      <c r="A23" s="197">
        <v>1.1100000000000001</v>
      </c>
      <c r="B23" s="144" t="s">
        <v>201</v>
      </c>
      <c r="C23" s="312" t="s">
        <v>63</v>
      </c>
      <c r="D23" s="376">
        <v>32</v>
      </c>
      <c r="E23" s="198"/>
      <c r="F23" s="386"/>
      <c r="G23" s="253"/>
      <c r="H23" s="403"/>
      <c r="I23" s="253"/>
      <c r="J23" s="253"/>
      <c r="K23" s="253"/>
      <c r="AD23" s="114"/>
    </row>
    <row r="24" spans="1:30" ht="25.5" x14ac:dyDescent="0.3">
      <c r="A24" s="197">
        <v>1.1200000000000001</v>
      </c>
      <c r="B24" s="194" t="s">
        <v>202</v>
      </c>
      <c r="C24" s="374" t="s">
        <v>14</v>
      </c>
      <c r="D24" s="202">
        <v>16</v>
      </c>
      <c r="E24" s="198"/>
      <c r="F24" s="386"/>
      <c r="G24" s="253"/>
      <c r="H24" s="403"/>
      <c r="I24" s="253"/>
      <c r="J24" s="253"/>
      <c r="K24" s="253"/>
      <c r="AD24" s="114"/>
    </row>
    <row r="25" spans="1:30" ht="63.75" x14ac:dyDescent="0.3">
      <c r="A25" s="197">
        <v>1.1299999999999999</v>
      </c>
      <c r="B25" s="194" t="s">
        <v>203</v>
      </c>
      <c r="C25" s="374" t="s">
        <v>14</v>
      </c>
      <c r="D25" s="202">
        <v>16</v>
      </c>
      <c r="E25" s="198"/>
      <c r="F25" s="386"/>
      <c r="G25" s="253"/>
      <c r="H25" s="403"/>
      <c r="I25" s="253"/>
      <c r="J25" s="253"/>
      <c r="K25" s="253"/>
      <c r="AD25" s="114"/>
    </row>
    <row r="26" spans="1:30" ht="38.25" x14ac:dyDescent="0.3">
      <c r="A26" s="197">
        <v>1.1399999999999999</v>
      </c>
      <c r="B26" s="194" t="s">
        <v>204</v>
      </c>
      <c r="C26" s="374" t="s">
        <v>14</v>
      </c>
      <c r="D26" s="202">
        <v>16</v>
      </c>
      <c r="E26" s="198"/>
      <c r="F26" s="386"/>
      <c r="G26" s="253"/>
      <c r="H26" s="403"/>
      <c r="I26" s="253"/>
      <c r="J26" s="253"/>
      <c r="K26" s="253"/>
      <c r="AD26" s="114"/>
    </row>
    <row r="27" spans="1:30" ht="16.5" x14ac:dyDescent="0.2">
      <c r="A27" s="142"/>
      <c r="B27" s="199" t="s">
        <v>205</v>
      </c>
      <c r="C27" s="377"/>
      <c r="D27" s="378"/>
      <c r="E27" s="200"/>
      <c r="F27" s="387"/>
      <c r="G27" s="253"/>
      <c r="H27" s="403"/>
      <c r="I27" s="253"/>
      <c r="J27" s="253"/>
      <c r="K27" s="253"/>
      <c r="AD27" s="114"/>
    </row>
    <row r="28" spans="1:30" ht="16.5" x14ac:dyDescent="0.2">
      <c r="A28" s="126"/>
      <c r="B28" s="201"/>
      <c r="C28" s="379"/>
      <c r="D28" s="380"/>
      <c r="E28" s="202"/>
      <c r="F28" s="388"/>
      <c r="G28" s="253"/>
      <c r="H28" s="403"/>
      <c r="I28" s="253"/>
      <c r="J28" s="253"/>
      <c r="K28" s="253"/>
      <c r="AD28" s="114"/>
    </row>
    <row r="29" spans="1:30" ht="16.5" x14ac:dyDescent="0.2">
      <c r="A29" s="126"/>
      <c r="B29" s="201"/>
      <c r="C29" s="379"/>
      <c r="D29" s="380"/>
      <c r="E29" s="202"/>
      <c r="F29" s="388"/>
      <c r="H29" s="403"/>
      <c r="AD29" s="114"/>
    </row>
    <row r="30" spans="1:30" ht="16.5" x14ac:dyDescent="0.2">
      <c r="A30" s="142">
        <v>2</v>
      </c>
      <c r="B30" s="142" t="s">
        <v>206</v>
      </c>
      <c r="C30" s="142"/>
      <c r="D30" s="142"/>
      <c r="E30" s="142"/>
      <c r="F30" s="142"/>
      <c r="H30" s="403"/>
      <c r="AD30" s="114"/>
    </row>
    <row r="31" spans="1:30" ht="51" x14ac:dyDescent="0.2">
      <c r="A31" s="126">
        <v>2.1</v>
      </c>
      <c r="B31" s="144" t="s">
        <v>207</v>
      </c>
      <c r="C31" s="297" t="s">
        <v>14</v>
      </c>
      <c r="D31" s="381">
        <v>2</v>
      </c>
      <c r="E31" s="203"/>
      <c r="F31" s="346"/>
      <c r="H31" s="403"/>
      <c r="AD31" s="114"/>
    </row>
    <row r="32" spans="1:30" ht="25.5" x14ac:dyDescent="0.2">
      <c r="A32" s="126">
        <v>2.2000000000000002</v>
      </c>
      <c r="B32" s="144" t="s">
        <v>208</v>
      </c>
      <c r="C32" s="297" t="s">
        <v>17</v>
      </c>
      <c r="D32" s="381">
        <v>100</v>
      </c>
      <c r="E32" s="203"/>
      <c r="F32" s="346"/>
      <c r="H32" s="403"/>
      <c r="AD32" s="114"/>
    </row>
    <row r="33" spans="1:30" ht="25.5" x14ac:dyDescent="0.2">
      <c r="A33" s="126">
        <v>2.2999999999999998</v>
      </c>
      <c r="B33" s="144" t="s">
        <v>209</v>
      </c>
      <c r="C33" s="297" t="s">
        <v>17</v>
      </c>
      <c r="D33" s="381">
        <v>300</v>
      </c>
      <c r="E33" s="203"/>
      <c r="F33" s="346"/>
      <c r="H33" s="403"/>
      <c r="AD33" s="114"/>
    </row>
    <row r="34" spans="1:30" ht="25.5" x14ac:dyDescent="0.2">
      <c r="A34" s="126">
        <v>2.4</v>
      </c>
      <c r="B34" s="144" t="s">
        <v>210</v>
      </c>
      <c r="C34" s="297" t="s">
        <v>17</v>
      </c>
      <c r="D34" s="381">
        <v>20</v>
      </c>
      <c r="E34" s="203"/>
      <c r="F34" s="346"/>
      <c r="H34" s="403"/>
      <c r="AD34" s="114"/>
    </row>
    <row r="35" spans="1:30" ht="25.5" x14ac:dyDescent="0.2">
      <c r="A35" s="126">
        <v>2.5</v>
      </c>
      <c r="B35" s="144" t="s">
        <v>211</v>
      </c>
      <c r="C35" s="297" t="s">
        <v>14</v>
      </c>
      <c r="D35" s="381">
        <v>24</v>
      </c>
      <c r="E35" s="203"/>
      <c r="F35" s="346"/>
      <c r="H35" s="403"/>
      <c r="AD35" s="114"/>
    </row>
    <row r="36" spans="1:30" ht="25.5" x14ac:dyDescent="0.2">
      <c r="A36" s="126">
        <v>2.6</v>
      </c>
      <c r="B36" s="144" t="s">
        <v>212</v>
      </c>
      <c r="C36" s="297" t="s">
        <v>14</v>
      </c>
      <c r="D36" s="381">
        <v>4</v>
      </c>
      <c r="E36" s="203"/>
      <c r="F36" s="346"/>
      <c r="H36" s="403"/>
      <c r="AD36" s="114"/>
    </row>
    <row r="37" spans="1:30" ht="38.25" x14ac:dyDescent="0.2">
      <c r="A37" s="126">
        <v>2.7</v>
      </c>
      <c r="B37" s="144" t="s">
        <v>213</v>
      </c>
      <c r="C37" s="297" t="s">
        <v>14</v>
      </c>
      <c r="D37" s="381">
        <v>84</v>
      </c>
      <c r="E37" s="203"/>
      <c r="F37" s="346"/>
      <c r="H37" s="403"/>
      <c r="AD37" s="114"/>
    </row>
    <row r="38" spans="1:30" ht="38.25" x14ac:dyDescent="0.2">
      <c r="A38" s="126">
        <v>2.8</v>
      </c>
      <c r="B38" s="144" t="s">
        <v>214</v>
      </c>
      <c r="C38" s="297" t="s">
        <v>14</v>
      </c>
      <c r="D38" s="381">
        <v>84</v>
      </c>
      <c r="E38" s="203"/>
      <c r="F38" s="346"/>
      <c r="H38" s="403"/>
      <c r="AD38" s="114"/>
    </row>
    <row r="39" spans="1:30" ht="16.5" x14ac:dyDescent="0.2">
      <c r="A39" s="126">
        <v>2.9</v>
      </c>
      <c r="B39" s="144" t="s">
        <v>215</v>
      </c>
      <c r="C39" s="297" t="s">
        <v>14</v>
      </c>
      <c r="D39" s="381">
        <v>84</v>
      </c>
      <c r="E39" s="203"/>
      <c r="F39" s="346"/>
      <c r="H39" s="403"/>
      <c r="AD39" s="114"/>
    </row>
    <row r="40" spans="1:30" ht="16.5" x14ac:dyDescent="0.2">
      <c r="A40" s="146">
        <v>2.1</v>
      </c>
      <c r="B40" s="144" t="s">
        <v>216</v>
      </c>
      <c r="C40" s="297" t="s">
        <v>14</v>
      </c>
      <c r="D40" s="381">
        <v>84</v>
      </c>
      <c r="E40" s="203"/>
      <c r="F40" s="346"/>
      <c r="H40" s="403"/>
      <c r="AD40" s="114"/>
    </row>
    <row r="41" spans="1:30" ht="16.5" x14ac:dyDescent="0.2">
      <c r="A41" s="146">
        <v>2.11</v>
      </c>
      <c r="B41" s="144" t="s">
        <v>217</v>
      </c>
      <c r="C41" s="297" t="s">
        <v>14</v>
      </c>
      <c r="D41" s="381">
        <v>84</v>
      </c>
      <c r="E41" s="203"/>
      <c r="F41" s="346"/>
      <c r="H41" s="403"/>
      <c r="AD41" s="114"/>
    </row>
    <row r="42" spans="1:30" ht="16.5" x14ac:dyDescent="0.2">
      <c r="A42" s="146">
        <v>2.12</v>
      </c>
      <c r="B42" s="144" t="s">
        <v>218</v>
      </c>
      <c r="C42" s="297" t="s">
        <v>14</v>
      </c>
      <c r="D42" s="381">
        <v>84</v>
      </c>
      <c r="E42" s="203"/>
      <c r="F42" s="346"/>
      <c r="H42" s="403"/>
      <c r="AD42" s="114"/>
    </row>
    <row r="43" spans="1:30" ht="25.5" x14ac:dyDescent="0.2">
      <c r="A43" s="146">
        <v>2.13</v>
      </c>
      <c r="B43" s="144" t="s">
        <v>219</v>
      </c>
      <c r="C43" s="297" t="s">
        <v>14</v>
      </c>
      <c r="D43" s="381">
        <v>84</v>
      </c>
      <c r="E43" s="203"/>
      <c r="F43" s="346"/>
      <c r="H43" s="403"/>
      <c r="AD43" s="114"/>
    </row>
    <row r="44" spans="1:30" ht="25.5" x14ac:dyDescent="0.2">
      <c r="A44" s="146">
        <v>2.14</v>
      </c>
      <c r="B44" s="144" t="s">
        <v>220</v>
      </c>
      <c r="C44" s="297" t="s">
        <v>14</v>
      </c>
      <c r="D44" s="381">
        <v>84</v>
      </c>
      <c r="E44" s="203"/>
      <c r="F44" s="346"/>
      <c r="H44" s="403"/>
      <c r="AD44" s="114"/>
    </row>
    <row r="45" spans="1:30" ht="25.5" x14ac:dyDescent="0.2">
      <c r="A45" s="146">
        <v>2.15</v>
      </c>
      <c r="B45" s="144" t="s">
        <v>62</v>
      </c>
      <c r="C45" s="297" t="s">
        <v>63</v>
      </c>
      <c r="D45" s="381">
        <v>336</v>
      </c>
      <c r="E45" s="203"/>
      <c r="F45" s="346"/>
      <c r="H45" s="403"/>
      <c r="AD45" s="114"/>
    </row>
    <row r="46" spans="1:30" ht="16.5" x14ac:dyDescent="0.3">
      <c r="A46" s="179"/>
      <c r="B46" s="204" t="s">
        <v>221</v>
      </c>
      <c r="C46" s="285"/>
      <c r="D46" s="129"/>
      <c r="E46" s="129"/>
      <c r="F46" s="186"/>
      <c r="AD46" s="114"/>
    </row>
    <row r="47" spans="1:30" ht="16.5" x14ac:dyDescent="0.2">
      <c r="A47" s="126"/>
      <c r="B47" s="205"/>
      <c r="C47" s="382"/>
      <c r="D47" s="129"/>
      <c r="E47" s="129"/>
      <c r="F47" s="346"/>
      <c r="AD47" s="114"/>
    </row>
    <row r="48" spans="1:30" ht="17.25" thickBot="1" x14ac:dyDescent="0.3">
      <c r="A48" s="389"/>
      <c r="B48" s="390" t="s">
        <v>239</v>
      </c>
      <c r="C48" s="391"/>
      <c r="D48" s="32"/>
      <c r="E48" s="32"/>
      <c r="F48" s="392"/>
      <c r="AC48" s="114"/>
      <c r="AD48" s="114"/>
    </row>
    <row r="50" spans="2:30" x14ac:dyDescent="0.25">
      <c r="B50" s="434" t="s">
        <v>247</v>
      </c>
      <c r="C50" s="435"/>
      <c r="D50" s="435"/>
      <c r="E50" s="435"/>
      <c r="F50" s="435"/>
      <c r="AC50" s="114"/>
      <c r="AD50" s="114"/>
    </row>
    <row r="53" spans="2:30" x14ac:dyDescent="0.25">
      <c r="B53" s="189"/>
      <c r="C53" s="190"/>
      <c r="AC53" s="114"/>
      <c r="AD53" s="114"/>
    </row>
  </sheetData>
  <mergeCells count="6">
    <mergeCell ref="B50:F50"/>
    <mergeCell ref="A1:F1"/>
    <mergeCell ref="A3:F3"/>
    <mergeCell ref="A4:F4"/>
    <mergeCell ref="A5:F5"/>
    <mergeCell ref="A7:F7"/>
  </mergeCells>
  <pageMargins left="0.70866141732283472" right="0.70866141732283472" top="0.74803149606299213" bottom="0.74803149606299213" header="0.31496062992125984" footer="0.31496062992125984"/>
  <pageSetup paperSize="9" firstPageNumber="16" orientation="portrait" useFirstPageNumber="1" r:id="rId1"/>
  <headerFooter>
    <oddFooter>&amp;LПроцедура ТТ001391
Раздел Б&amp;Rстр.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740774-3595-48E4-9A61-E601C9BD91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E46BCB-9C60-458E-B396-49C0E2BF6D77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BCD5096-360E-422D-BF64-0F57CB7F54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КСС_Oбобщена </vt:lpstr>
      <vt:lpstr>KCC Констр - покрив</vt:lpstr>
      <vt:lpstr>КСС конструктивна-вътрешни СМР</vt:lpstr>
      <vt:lpstr>КСС архитектурна</vt:lpstr>
      <vt:lpstr>КСС В и К</vt:lpstr>
      <vt:lpstr>КСС електро</vt:lpstr>
      <vt:lpstr>'KCC Констр - покрив'!Print_Area</vt:lpstr>
      <vt:lpstr>'КСС архитектурна'!Print_Area</vt:lpstr>
      <vt:lpstr>'КСС В и К'!Print_Area</vt:lpstr>
      <vt:lpstr>'КСС електро'!Print_Area</vt:lpstr>
      <vt:lpstr>'КСС конструктивна-вътрешни СМР'!Print_Area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Kireva, Dilyana</dc:creator>
  <cp:lastModifiedBy>Stefanova, Radostina</cp:lastModifiedBy>
  <cp:lastPrinted>2016-02-12T12:26:21Z</cp:lastPrinted>
  <dcterms:created xsi:type="dcterms:W3CDTF">2015-01-27T09:29:19Z</dcterms:created>
  <dcterms:modified xsi:type="dcterms:W3CDTF">2016-02-12T12:26:34Z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